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5100" windowHeight="8340" tabRatio="828" activeTab="8"/>
  </bookViews>
  <sheets>
    <sheet name="Quality" sheetId="9" r:id="rId1"/>
    <sheet name="Parent Company" sheetId="1" r:id="rId2"/>
    <sheet name="Prime Facility" sheetId="2" r:id="rId3"/>
    <sheet name="Supplier Profile" sheetId="5" r:id="rId4"/>
    <sheet name="Fire Prevention" sheetId="6" r:id="rId5"/>
    <sheet name="Quality Assurance Plan" sheetId="14" r:id="rId6"/>
    <sheet name="Others" sheetId="7" r:id="rId7"/>
    <sheet name="Environment" sheetId="13" r:id="rId8"/>
    <sheet name="CodeOfConduct" sheetId="12" r:id="rId9"/>
  </sheets>
  <definedNames>
    <definedName name="Chapters1" localSheetId="0">Quality!$I$1</definedName>
    <definedName name="DocID_2" localSheetId="0">Quality!$I$3</definedName>
    <definedName name="_xlnm.Print_Area" localSheetId="8">CodeOfConduct!$A$1:$E$62</definedName>
    <definedName name="_xlnm.Print_Area" localSheetId="7">Environment!$A$1:$E$49</definedName>
    <definedName name="_xlnm.Print_Area" localSheetId="1">'Parent Company'!$A$1:$P$77</definedName>
    <definedName name="_xlnm.Print_Area" localSheetId="2">'Prime Facility'!$A$1:$P$320</definedName>
    <definedName name="Title_1" localSheetId="0">Quality!$I$2</definedName>
  </definedNames>
  <calcPr calcId="125725"/>
</workbook>
</file>

<file path=xl/calcChain.xml><?xml version="1.0" encoding="utf-8"?>
<calcChain xmlns="http://schemas.openxmlformats.org/spreadsheetml/2006/main">
  <c r="H40" i="6"/>
  <c r="H41"/>
  <c r="H42"/>
  <c r="H43"/>
  <c r="H46"/>
  <c r="H45"/>
  <c r="H47"/>
  <c r="H74" s="1"/>
  <c r="H49"/>
  <c r="H50"/>
  <c r="H51"/>
  <c r="H52"/>
  <c r="H53"/>
  <c r="H55"/>
  <c r="H56"/>
  <c r="H57"/>
  <c r="H58"/>
  <c r="H59"/>
  <c r="H61"/>
  <c r="H62"/>
  <c r="H63"/>
  <c r="H64"/>
  <c r="H65"/>
  <c r="H66"/>
  <c r="H68"/>
  <c r="H69"/>
  <c r="H71"/>
  <c r="H72"/>
  <c r="H73"/>
  <c r="H29" i="13"/>
  <c r="H46" s="1"/>
  <c r="H30"/>
  <c r="H31"/>
  <c r="L31" s="1"/>
  <c r="H32"/>
  <c r="H33"/>
  <c r="L33" s="1"/>
  <c r="H34"/>
  <c r="H35"/>
  <c r="L35" s="1"/>
  <c r="H36"/>
  <c r="H37"/>
  <c r="L37" s="1"/>
  <c r="H38"/>
  <c r="H40"/>
  <c r="L40" s="1"/>
  <c r="L17"/>
  <c r="L19"/>
  <c r="L21"/>
  <c r="L24"/>
  <c r="L25"/>
  <c r="L26"/>
  <c r="L28"/>
  <c r="L29"/>
  <c r="L30"/>
  <c r="L32"/>
  <c r="L34"/>
  <c r="L36"/>
  <c r="L38"/>
  <c r="L42"/>
  <c r="L44"/>
  <c r="G17"/>
  <c r="J17"/>
  <c r="G19"/>
  <c r="J19"/>
  <c r="G21"/>
  <c r="J21"/>
  <c r="G24"/>
  <c r="J24"/>
  <c r="G25"/>
  <c r="J25"/>
  <c r="G26"/>
  <c r="J26"/>
  <c r="J27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40"/>
  <c r="J40" s="1"/>
  <c r="G42"/>
  <c r="I42"/>
  <c r="J42"/>
  <c r="G44"/>
  <c r="J44"/>
  <c r="K19" i="12"/>
  <c r="D14" s="1"/>
  <c r="K20"/>
  <c r="K23"/>
  <c r="K24"/>
  <c r="K25"/>
  <c r="K26"/>
  <c r="K27"/>
  <c r="K28"/>
  <c r="K29"/>
  <c r="K30"/>
  <c r="K31"/>
  <c r="K34"/>
  <c r="K35"/>
  <c r="K36"/>
  <c r="K37"/>
  <c r="K38"/>
  <c r="K39"/>
  <c r="K40"/>
  <c r="K41"/>
  <c r="K42"/>
  <c r="K44"/>
  <c r="K46"/>
  <c r="K48"/>
  <c r="K50"/>
  <c r="K52"/>
  <c r="K54"/>
  <c r="K56"/>
  <c r="K58"/>
  <c r="A14"/>
  <c r="E14"/>
  <c r="G19"/>
  <c r="J19"/>
  <c r="G20"/>
  <c r="J20"/>
  <c r="G23"/>
  <c r="J23"/>
  <c r="G24"/>
  <c r="J24"/>
  <c r="G25"/>
  <c r="J25"/>
  <c r="G26"/>
  <c r="J26"/>
  <c r="G27"/>
  <c r="J27"/>
  <c r="G28"/>
  <c r="J28"/>
  <c r="G29"/>
  <c r="J29"/>
  <c r="G30"/>
  <c r="J30"/>
  <c r="G31"/>
  <c r="J31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H43"/>
  <c r="J43" s="1"/>
  <c r="G44"/>
  <c r="J44" s="1"/>
  <c r="G46"/>
  <c r="G48"/>
  <c r="J48"/>
  <c r="G50"/>
  <c r="J50"/>
  <c r="G52"/>
  <c r="J52"/>
  <c r="G54"/>
  <c r="J54"/>
  <c r="G56"/>
  <c r="J56"/>
  <c r="G58"/>
  <c r="J58"/>
  <c r="K16"/>
  <c r="A17" s="1"/>
  <c r="F60"/>
  <c r="L46" i="13" l="1"/>
  <c r="A15" s="1"/>
  <c r="J46"/>
  <c r="J12" s="1"/>
  <c r="G60" i="12"/>
  <c r="A15"/>
  <c r="H46"/>
  <c r="A12" i="13" l="1"/>
  <c r="E12"/>
  <c r="D12"/>
  <c r="A13"/>
  <c r="J46" i="12"/>
  <c r="J16" s="1"/>
  <c r="J14" s="1"/>
  <c r="H60"/>
</calcChain>
</file>

<file path=xl/sharedStrings.xml><?xml version="1.0" encoding="utf-8"?>
<sst xmlns="http://schemas.openxmlformats.org/spreadsheetml/2006/main" count="930" uniqueCount="545">
  <si>
    <t xml:space="preserve">GSQA </t>
  </si>
  <si>
    <t>EL29001</t>
  </si>
  <si>
    <t xml:space="preserve">SUPPLIER PROFILE  </t>
  </si>
  <si>
    <t>Profile Number:</t>
  </si>
  <si>
    <t>Completion Date:</t>
  </si>
  <si>
    <t>Person Responsible for Profile:</t>
  </si>
  <si>
    <t>Company</t>
  </si>
  <si>
    <t>Name</t>
  </si>
  <si>
    <t>Job Function</t>
  </si>
  <si>
    <t>Tel no.</t>
  </si>
  <si>
    <t>Fax no</t>
  </si>
  <si>
    <t>Internet  Addr.</t>
  </si>
  <si>
    <t>Holding or Parent Company</t>
  </si>
  <si>
    <t>Only if Parent company answering</t>
  </si>
  <si>
    <t>Name of Company:</t>
  </si>
  <si>
    <t>Date company established:</t>
  </si>
  <si>
    <t>(YYMM)</t>
  </si>
  <si>
    <t>Address</t>
  </si>
  <si>
    <t>BUILDING NAME/STREET NAME/BOX NO</t>
  </si>
  <si>
    <t>INDUSTRIAL ESTATE/TOWN</t>
  </si>
  <si>
    <t>ZIP/POSTAL CODE</t>
  </si>
  <si>
    <t>MAJOR TOWN/CITY</t>
  </si>
  <si>
    <t>Telephone Number:</t>
  </si>
  <si>
    <t>Facsimile Number.</t>
  </si>
  <si>
    <t>Credit References:</t>
  </si>
  <si>
    <t>Bank name</t>
  </si>
  <si>
    <t>Telefax Number:</t>
  </si>
  <si>
    <t>Sole Proprieter</t>
  </si>
  <si>
    <t>Partnership:</t>
  </si>
  <si>
    <t>Wholly owned Subsidiary:</t>
  </si>
  <si>
    <t>Publicly owned:</t>
  </si>
  <si>
    <t>Private Ltd. Liability:</t>
  </si>
  <si>
    <t>Joint Venture:</t>
  </si>
  <si>
    <t>Cooperative:</t>
  </si>
  <si>
    <t>State owned:</t>
  </si>
  <si>
    <t>Corporation:</t>
  </si>
  <si>
    <t>Other:</t>
  </si>
  <si>
    <t xml:space="preserve">Yes </t>
  </si>
  <si>
    <t>No</t>
  </si>
  <si>
    <t>Describe Other</t>
  </si>
  <si>
    <t>Select Commodities produced, if not currently purchased by AB Electrolux</t>
  </si>
  <si>
    <t>What % of the Gross Sales is Local,National, Global</t>
  </si>
  <si>
    <t>Local</t>
  </si>
  <si>
    <t>%</t>
  </si>
  <si>
    <t>National</t>
  </si>
  <si>
    <t>Global</t>
  </si>
  <si>
    <t>(within</t>
  </si>
  <si>
    <t xml:space="preserve"> 100 miles)</t>
  </si>
  <si>
    <t xml:space="preserve"> country)</t>
  </si>
  <si>
    <t>(exported)</t>
  </si>
  <si>
    <t>(150 km)</t>
  </si>
  <si>
    <t>Above must total 100%</t>
  </si>
  <si>
    <t>How many factory locations supply AB Electrolux?</t>
  </si>
  <si>
    <t>Is Holding Company and Factory same location?</t>
  </si>
  <si>
    <t>Yes</t>
  </si>
  <si>
    <t xml:space="preserve">The following should be answered for </t>
  </si>
  <si>
    <t>each of the factory locations</t>
  </si>
  <si>
    <t>General</t>
  </si>
  <si>
    <t>Key Personnel</t>
  </si>
  <si>
    <t xml:space="preserve">Plant Mgr </t>
  </si>
  <si>
    <t xml:space="preserve">Sales Mgr  </t>
  </si>
  <si>
    <t xml:space="preserve">Purchase Mgr  </t>
  </si>
  <si>
    <t xml:space="preserve">Materials Mgr  </t>
  </si>
  <si>
    <t>Engineering Mgr</t>
  </si>
  <si>
    <t xml:space="preserve">Quality Mgr </t>
  </si>
  <si>
    <t xml:space="preserve">Product Mgr </t>
  </si>
  <si>
    <t>Dispatch  Mgr</t>
  </si>
  <si>
    <t>Environment  Mgr</t>
  </si>
  <si>
    <t>Health &amp; Safety Mgr</t>
  </si>
  <si>
    <t>Do Trade Union Agreements exist?</t>
  </si>
  <si>
    <t>Union Name</t>
  </si>
  <si>
    <t>Contract Expiration Date</t>
  </si>
  <si>
    <t xml:space="preserve">Does company have Product Liability Insurance? </t>
  </si>
  <si>
    <t>If Yes, quote</t>
  </si>
  <si>
    <t>Name of Insurer</t>
  </si>
  <si>
    <t>Policy Number</t>
  </si>
  <si>
    <t>Facility Type Classification:</t>
  </si>
  <si>
    <t>Distribution:</t>
  </si>
  <si>
    <t>Import:</t>
  </si>
  <si>
    <t>Manufacturing :</t>
  </si>
  <si>
    <t>Export;</t>
  </si>
  <si>
    <t>Manufacturing &amp; Design:</t>
  </si>
  <si>
    <t>Home:</t>
  </si>
  <si>
    <t>Service:</t>
  </si>
  <si>
    <t>Agent:</t>
  </si>
  <si>
    <t xml:space="preserve">Manufacturing classification - </t>
  </si>
  <si>
    <t>Quote predominant class</t>
  </si>
  <si>
    <t>Manual:</t>
  </si>
  <si>
    <t>Semi-automatic:</t>
  </si>
  <si>
    <t>Automatic:</t>
  </si>
  <si>
    <t>List Major Processes</t>
  </si>
  <si>
    <t>Moulding:</t>
  </si>
  <si>
    <t>Assembly:</t>
  </si>
  <si>
    <t>Machining:</t>
  </si>
  <si>
    <t>Fabrication:</t>
  </si>
  <si>
    <t>Forming:</t>
  </si>
  <si>
    <t>Surface Treatment:</t>
  </si>
  <si>
    <t>Manufacturing Area:</t>
  </si>
  <si>
    <t>Sq. M</t>
  </si>
  <si>
    <t>% of area utilised</t>
  </si>
  <si>
    <t>On</t>
  </si>
  <si>
    <t>Off</t>
  </si>
  <si>
    <t>Both</t>
  </si>
  <si>
    <t>None</t>
  </si>
  <si>
    <t>Planned Date</t>
  </si>
  <si>
    <t>If so quote module:</t>
  </si>
  <si>
    <t>Other Customer  Management Systems Approvals obtained</t>
  </si>
  <si>
    <t>If so quote:</t>
  </si>
  <si>
    <t>System Name / no.</t>
  </si>
  <si>
    <t>Name all AB Electrolux facilities supported from this site, and the commodities supplied</t>
  </si>
  <si>
    <t>All commodities for each facility should be quoted</t>
  </si>
  <si>
    <t>Facility</t>
  </si>
  <si>
    <t>Commodity (IDCO)</t>
  </si>
  <si>
    <t>Computerisation</t>
  </si>
  <si>
    <t>Type</t>
  </si>
  <si>
    <t>Receipts:</t>
  </si>
  <si>
    <t>Invoice payment:</t>
  </si>
  <si>
    <t>Person responsible for Computerisation</t>
  </si>
  <si>
    <t>Purchase Orders</t>
  </si>
  <si>
    <t>State by which means you are able to accept Purchase Orders (Mark all that apply)</t>
  </si>
  <si>
    <t>Postal</t>
  </si>
  <si>
    <t>Telephone</t>
  </si>
  <si>
    <t>Telesales</t>
  </si>
  <si>
    <t>Telefax</t>
  </si>
  <si>
    <t>EDI</t>
  </si>
  <si>
    <t>Other Elect</t>
  </si>
  <si>
    <t>Transportation</t>
  </si>
  <si>
    <t>Own Transportation:</t>
  </si>
  <si>
    <t>Customer Transportation:</t>
  </si>
  <si>
    <t>Others:</t>
  </si>
  <si>
    <t>AB Electrolux</t>
  </si>
  <si>
    <t>Name:</t>
  </si>
  <si>
    <t>Type of industry;</t>
  </si>
  <si>
    <t>% of Business by Sales value</t>
  </si>
  <si>
    <t>Major Material or Process:</t>
  </si>
  <si>
    <t>% of Total Buy</t>
  </si>
  <si>
    <t>Business Philosophy Aspects</t>
  </si>
  <si>
    <t>If program is planned show start up date in YYMM</t>
  </si>
  <si>
    <t>a)</t>
  </si>
  <si>
    <t>Programme Participation</t>
  </si>
  <si>
    <t>Are you already doing this?</t>
  </si>
  <si>
    <t>Is it Planned ?</t>
  </si>
  <si>
    <t>Are you willing</t>
  </si>
  <si>
    <t>When</t>
  </si>
  <si>
    <t>to participate?</t>
  </si>
  <si>
    <t>Electronic communications</t>
  </si>
  <si>
    <t>(e.g. EDI)</t>
  </si>
  <si>
    <t>Advanced Inventory Systems</t>
  </si>
  <si>
    <t>(e.g. MRP II)</t>
  </si>
  <si>
    <t>( Kanban)</t>
  </si>
  <si>
    <t>Bar Coding</t>
  </si>
  <si>
    <t>Cost Transparency</t>
  </si>
  <si>
    <t>(Open Book approach)</t>
  </si>
  <si>
    <t>Part No.Identification On Part</t>
  </si>
  <si>
    <t>Factory of origin identified on Part</t>
  </si>
  <si>
    <t>Provision of Certificates of Test</t>
  </si>
  <si>
    <t>or Analysis with deliveries?</t>
  </si>
  <si>
    <t>b)</t>
  </si>
  <si>
    <t>Date</t>
  </si>
  <si>
    <t>Continuous Improvement</t>
  </si>
  <si>
    <t xml:space="preserve">Cost Improvement programme </t>
  </si>
  <si>
    <t>Quality Improvement</t>
  </si>
  <si>
    <t>(e.g. TQM; SPC)</t>
  </si>
  <si>
    <t>Energy Conservation</t>
  </si>
  <si>
    <t>Vendor Rating Scheme</t>
  </si>
  <si>
    <t>If answer is Yes to above, name person responsible</t>
  </si>
  <si>
    <t>Last  Year Performance</t>
  </si>
  <si>
    <t>Calender Year (Jan - Dec) information</t>
  </si>
  <si>
    <t>Last  Year</t>
  </si>
  <si>
    <t>Employee Details</t>
  </si>
  <si>
    <t>Total Number Employed:</t>
  </si>
  <si>
    <t>Number of Indirects</t>
  </si>
  <si>
    <t>Sales &amp; Administration</t>
  </si>
  <si>
    <t>Engineering &amp; Development</t>
  </si>
  <si>
    <t>Quality</t>
  </si>
  <si>
    <t>(% of total number employed)</t>
  </si>
  <si>
    <t>Financial &amp; Investment</t>
  </si>
  <si>
    <t>Quote Dun and Bradstreet Number</t>
  </si>
  <si>
    <t>If Dun and Bradstreet Number quoted there is no need to answer</t>
  </si>
  <si>
    <t>Quote Currency used:</t>
  </si>
  <si>
    <t>see table</t>
  </si>
  <si>
    <t>quote figures in Millions</t>
  </si>
  <si>
    <t>Turnover (Gross Sales)</t>
  </si>
  <si>
    <t>Mil.</t>
  </si>
  <si>
    <t>Net Income after Tax:</t>
  </si>
  <si>
    <t>Design &amp; Development spend:</t>
  </si>
  <si>
    <t>]</t>
  </si>
  <si>
    <t>%  of Gross</t>
  </si>
  <si>
    <t>Sales</t>
  </si>
  <si>
    <t>Capital spend:</t>
  </si>
  <si>
    <t>Quote value in Millions in Currency used above; for Top 5</t>
  </si>
  <si>
    <t xml:space="preserve">Value </t>
  </si>
  <si>
    <t>Item Desc</t>
  </si>
  <si>
    <t>Scrap cost:</t>
  </si>
  <si>
    <t>Re-work cost:</t>
  </si>
  <si>
    <t>Signature:</t>
  </si>
  <si>
    <t>Supplier:</t>
  </si>
  <si>
    <t>AB Electrolux:</t>
  </si>
  <si>
    <t>1.</t>
  </si>
  <si>
    <t>2.</t>
  </si>
  <si>
    <t>3.</t>
  </si>
  <si>
    <t>4.</t>
  </si>
  <si>
    <t>5.</t>
  </si>
  <si>
    <t>1</t>
  </si>
  <si>
    <t>2</t>
  </si>
  <si>
    <t>3</t>
  </si>
  <si>
    <t>6.</t>
  </si>
  <si>
    <t>7.</t>
  </si>
  <si>
    <t>8.</t>
  </si>
  <si>
    <t>ISO 9001</t>
  </si>
  <si>
    <t>ISO 9002</t>
  </si>
  <si>
    <t>ISO 9003</t>
  </si>
  <si>
    <t>QS 9000</t>
  </si>
  <si>
    <t>If not yet accredited what is planned date</t>
  </si>
  <si>
    <t xml:space="preserve"> Ranked Position  </t>
  </si>
  <si>
    <t>and be whole numbers only</t>
  </si>
  <si>
    <t>Production and Sales</t>
  </si>
  <si>
    <t>Primary Business Contact Person (Ordering product etc)</t>
  </si>
  <si>
    <t xml:space="preserve">Ownership </t>
  </si>
  <si>
    <t>(choose from)</t>
  </si>
  <si>
    <t>General factory information</t>
  </si>
  <si>
    <t>9.</t>
  </si>
  <si>
    <t>Country</t>
  </si>
  <si>
    <t>Town</t>
  </si>
  <si>
    <t>Quote the most important Affiliated companies and their location</t>
  </si>
  <si>
    <t xml:space="preserve">Company Name </t>
  </si>
  <si>
    <t>If there is only one facility is the Holding company and facility in the same location?</t>
  </si>
  <si>
    <t>Prime facility/Specific Factory</t>
  </si>
  <si>
    <t>Company Legal Status</t>
  </si>
  <si>
    <t>Production and Sales ( Facility</t>
  </si>
  <si>
    <t>State Commodities produced, currently of interest to AB Electrolux</t>
  </si>
  <si>
    <t>Stability - Facility Credit reference</t>
  </si>
  <si>
    <t>Are Industial relations satisfactory?</t>
  </si>
  <si>
    <t>Manufacturing General Information</t>
  </si>
  <si>
    <t>Major Production Equipment List</t>
  </si>
  <si>
    <t xml:space="preserve">It is recommended that an Organisational chart be submitted with this profile </t>
  </si>
  <si>
    <t>create additional sheets for each factory location</t>
  </si>
  <si>
    <t xml:space="preserve">It is recommended that an Organisational chart be sumitted with this profile </t>
  </si>
  <si>
    <t xml:space="preserve">It is recommended that a copy of the Policy be submitted with this profile </t>
  </si>
  <si>
    <t>Insurance policy submitted?</t>
  </si>
  <si>
    <t xml:space="preserve"> Organisational chart submitted?</t>
  </si>
  <si>
    <t xml:space="preserve">It is recommended that a copy of the Equipment List be submitted with this profile </t>
  </si>
  <si>
    <t>Equipment List submitted?</t>
  </si>
  <si>
    <t>Select major processes</t>
  </si>
  <si>
    <t>Stockist:</t>
  </si>
  <si>
    <t>If Non Manufacturing (Distribution, Agent, Stockist,Testing, Service)</t>
  </si>
  <si>
    <t>Design Capability</t>
  </si>
  <si>
    <t>If Yes</t>
  </si>
  <si>
    <t>Is Design On or Off site?</t>
  </si>
  <si>
    <t>Receiving:</t>
  </si>
  <si>
    <t xml:space="preserve">Inspection: </t>
  </si>
  <si>
    <t>Sorting:</t>
  </si>
  <si>
    <t>Assembling:</t>
  </si>
  <si>
    <t>Packaging:</t>
  </si>
  <si>
    <t>Dispatch:</t>
  </si>
  <si>
    <t>Does facility do product design and development for Customers?</t>
  </si>
  <si>
    <t>Design site Contact person</t>
  </si>
  <si>
    <t>Management System Accreditation</t>
  </si>
  <si>
    <t>Is Management System accredited to one of the  following modules?</t>
  </si>
  <si>
    <t>Module:</t>
  </si>
  <si>
    <t>Accreditation Certificate number:</t>
  </si>
  <si>
    <t>Accred. Body:</t>
  </si>
  <si>
    <t xml:space="preserve">It is recommended that a copy of the Certificate be submitted with this profile </t>
  </si>
  <si>
    <t>Certificate submitted?</t>
  </si>
  <si>
    <t>Do you use CAD in design?</t>
  </si>
  <si>
    <t>Do you use CAM in manufacturing?</t>
  </si>
  <si>
    <t>Are Cad /CAM interlinked?</t>
  </si>
  <si>
    <t>Do you have a CD Rom capability?</t>
  </si>
  <si>
    <t>5-10</t>
  </si>
  <si>
    <t>1-5</t>
  </si>
  <si>
    <t>&gt;10</t>
  </si>
  <si>
    <t>How many PCs on site?</t>
  </si>
  <si>
    <t>Do you use Invetory control systems?</t>
  </si>
  <si>
    <t>Material Scheduling:</t>
  </si>
  <si>
    <t>Purchase ordering:</t>
  </si>
  <si>
    <t>Sales orders:</t>
  </si>
  <si>
    <t>Stock transactions:</t>
  </si>
  <si>
    <t>Address of design site (if offsite)</t>
  </si>
  <si>
    <t>Mark all functions that apply</t>
  </si>
  <si>
    <t>What kind of transportation is used?</t>
  </si>
  <si>
    <t>Major Customers and Subcontractors</t>
  </si>
  <si>
    <t>Top 3 Customer Detail</t>
  </si>
  <si>
    <t>Top 3 Supplier Detail</t>
  </si>
  <si>
    <t>Top 3 Competitor Detail</t>
  </si>
  <si>
    <t>the following Financial or Logistic questions</t>
  </si>
  <si>
    <t>Supply management</t>
  </si>
  <si>
    <t>Absenteeism</t>
  </si>
  <si>
    <t xml:space="preserve">Total Employee </t>
  </si>
  <si>
    <t>Turnover</t>
  </si>
  <si>
    <t>Material spend:</t>
  </si>
  <si>
    <t>Quality spend:</t>
  </si>
  <si>
    <t xml:space="preserve"> Capital Spend (Top 5)</t>
  </si>
  <si>
    <t>Last years Costs</t>
  </si>
  <si>
    <t>Last years Logistics</t>
  </si>
  <si>
    <t>Inventory Turns overall (average Year results)</t>
  </si>
  <si>
    <t>To be selected from our Commodity table see sheet 3</t>
  </si>
  <si>
    <t>To be selected from our Facility table see sheet 3</t>
  </si>
  <si>
    <t>Quote IDCO</t>
  </si>
  <si>
    <t>Quote Code</t>
  </si>
  <si>
    <t>Address:</t>
  </si>
  <si>
    <t>Quality Assurance</t>
  </si>
  <si>
    <t>1. Does your company have a documented quality system in accordance with:</t>
  </si>
  <si>
    <t>(a manual)?</t>
  </si>
  <si>
    <t>2. Is there an organization chart showing the quality function?</t>
  </si>
  <si>
    <t>If yes, please enclose organization chart to this document</t>
  </si>
  <si>
    <t>3. Who is in charge of the quality department:________________________</t>
  </si>
  <si>
    <t>4. Who is our contact person in quality matters:_______________________</t>
  </si>
  <si>
    <t>5. Is there a procedure for quality assurance during the production:</t>
  </si>
  <si>
    <r>
      <t>·</t>
    </r>
    <r>
      <rPr>
        <sz val="7"/>
        <rFont val="Times New Roman"/>
        <family val="1"/>
      </rPr>
      <t xml:space="preserve">        </t>
    </r>
    <r>
      <rPr>
        <sz val="12"/>
        <rFont val="Arial"/>
        <family val="2"/>
      </rPr>
      <t>Inspection by test sample (value in percentage)_____%</t>
    </r>
  </si>
  <si>
    <t>6. Is final control made:</t>
  </si>
  <si>
    <r>
      <t>·</t>
    </r>
    <r>
      <rPr>
        <sz val="7"/>
        <rFont val="Times New Roman"/>
        <family val="1"/>
      </rPr>
      <t xml:space="preserve">        </t>
    </r>
    <r>
      <rPr>
        <sz val="12"/>
        <rFont val="Arial"/>
        <family val="2"/>
      </rPr>
      <t>inspection by test sample (value in percentage) _____%</t>
    </r>
  </si>
  <si>
    <t>7. Does your company have a procedure for handling of complaint?</t>
  </si>
  <si>
    <t xml:space="preserve">If yes, please enclose procedure to this document </t>
  </si>
  <si>
    <t xml:space="preserve"> Date</t>
  </si>
  <si>
    <t>Signature &amp; title</t>
  </si>
  <si>
    <t>______</t>
  </si>
  <si>
    <t>________________________</t>
  </si>
  <si>
    <t>Supplier name:</t>
  </si>
  <si>
    <t>Criteria</t>
  </si>
  <si>
    <t>Actual according to criteria explanation</t>
  </si>
  <si>
    <t>Comments</t>
  </si>
  <si>
    <t>Quality and process system assurance</t>
  </si>
  <si>
    <t>Quality Performance</t>
  </si>
  <si>
    <t>Capacity Flexibility</t>
  </si>
  <si>
    <t>Delivery Performance, in time</t>
  </si>
  <si>
    <t>Lead Time</t>
  </si>
  <si>
    <t>Financial Position</t>
  </si>
  <si>
    <t>Environmental systems and efforts</t>
  </si>
  <si>
    <t>Strategic confidence</t>
  </si>
  <si>
    <t>Supplier commitment</t>
  </si>
  <si>
    <t>R &amp; D Capabilities</t>
  </si>
  <si>
    <t>Price level</t>
  </si>
  <si>
    <t>Price risk/trend</t>
  </si>
  <si>
    <t>Supplier fire prevention commitment</t>
  </si>
  <si>
    <t>Date and responsible person</t>
  </si>
  <si>
    <r>
      <t>·</t>
    </r>
    <r>
      <rPr>
        <sz val="7"/>
        <rFont val="Times New Roman"/>
        <family val="1"/>
      </rPr>
      <t xml:space="preserve">        </t>
    </r>
    <r>
      <rPr>
        <sz val="12"/>
        <rFont val="Arial"/>
        <family val="2"/>
      </rPr>
      <t>Control of first units at production starts</t>
    </r>
  </si>
  <si>
    <r>
      <t>·</t>
    </r>
    <r>
      <rPr>
        <sz val="7"/>
        <rFont val="Times New Roman"/>
        <family val="1"/>
      </rPr>
      <t xml:space="preserve">        </t>
    </r>
    <r>
      <rPr>
        <sz val="12"/>
        <rFont val="Arial"/>
        <family val="2"/>
      </rPr>
      <t>Process control</t>
    </r>
  </si>
  <si>
    <r>
      <t>·</t>
    </r>
    <r>
      <rPr>
        <sz val="7"/>
        <rFont val="Times New Roman"/>
        <family val="1"/>
      </rPr>
      <t xml:space="preserve">        </t>
    </r>
    <r>
      <rPr>
        <sz val="12"/>
        <rFont val="Arial"/>
        <family val="2"/>
      </rPr>
      <t>100% final control</t>
    </r>
  </si>
  <si>
    <t>Committed Goal</t>
  </si>
  <si>
    <t>Fire Prevention</t>
  </si>
  <si>
    <t>All suppliers to Electrolux Laundry Systems (ELS) are forced to have a fire prevention system activated in order to avoid hazardous events which can give interference for delivery of parts and other ordered items to ELS.</t>
  </si>
  <si>
    <t>ELS will submit every Supplier with a questionnaire where the Supplier shall fill in its own judgment according to 27 different items with a point system from 3, 5, 7 and 9</t>
  </si>
  <si>
    <t>The items are separated in 6 different summaries</t>
  </si>
  <si>
    <r>
      <t>First</t>
    </r>
    <r>
      <rPr>
        <sz val="11"/>
        <rFont val="Times New Roman"/>
        <family val="1"/>
      </rPr>
      <t xml:space="preserve"> one concerns organization, planning, inspection and education and will be critical when checking questionnaire </t>
    </r>
  </si>
  <si>
    <r>
      <t>Second</t>
    </r>
    <r>
      <rPr>
        <sz val="11"/>
        <rFont val="Times New Roman"/>
        <family val="1"/>
      </rPr>
      <t xml:space="preserve"> is about maintenance of all process equipments, as a good scheduled maintenance is important for running a safe and secure environment wherever it is situated </t>
    </r>
  </si>
  <si>
    <r>
      <t>Third</t>
    </r>
    <r>
      <rPr>
        <sz val="11"/>
        <rFont val="Times New Roman"/>
        <family val="1"/>
      </rPr>
      <t xml:space="preserve"> chapter takes care of routines for employees, inspections and use of inflammables</t>
    </r>
  </si>
  <si>
    <r>
      <t>Forth</t>
    </r>
    <r>
      <rPr>
        <sz val="11"/>
        <rFont val="Times New Roman"/>
        <family val="1"/>
      </rPr>
      <t xml:space="preserve"> part handles security and use of fire protection equipments, building safety and protection by external fire alarms, i.e. to fire brigade</t>
    </r>
  </si>
  <si>
    <r>
      <t xml:space="preserve">Fifth </t>
    </r>
    <r>
      <rPr>
        <sz val="11"/>
        <rFont val="Times New Roman"/>
        <family val="1"/>
      </rPr>
      <t>part is about technical matters, such as equipment for fire fighting, manual and automatic, i.e. sprinklers</t>
    </r>
  </si>
  <si>
    <r>
      <t>Sixth</t>
    </r>
    <r>
      <rPr>
        <sz val="11"/>
        <rFont val="Times New Roman"/>
        <family val="1"/>
      </rPr>
      <t xml:space="preserve"> chapter concerns storing of inflammable liquids and electrical lightning risks </t>
    </r>
  </si>
  <si>
    <t xml:space="preserve">Every question can be answered in four different points,   </t>
  </si>
  <si>
    <r>
      <t>3</t>
    </r>
    <r>
      <rPr>
        <sz val="11"/>
        <rFont val="Times New Roman"/>
        <family val="1"/>
      </rPr>
      <t xml:space="preserve"> = cannot answer the question due to not in use at all</t>
    </r>
  </si>
  <si>
    <r>
      <t>5</t>
    </r>
    <r>
      <rPr>
        <sz val="11"/>
        <rFont val="Times New Roman"/>
        <family val="1"/>
      </rPr>
      <t xml:space="preserve"> = items are in an introduction phase</t>
    </r>
  </si>
  <si>
    <r>
      <t>7</t>
    </r>
    <r>
      <rPr>
        <sz val="11"/>
        <rFont val="Times New Roman"/>
        <family val="1"/>
      </rPr>
      <t xml:space="preserve"> = running in a good state</t>
    </r>
  </si>
  <si>
    <r>
      <t>9</t>
    </r>
    <r>
      <rPr>
        <sz val="11"/>
        <rFont val="Times New Roman"/>
        <family val="1"/>
      </rPr>
      <t xml:space="preserve"> = has been in operation since 3 years</t>
    </r>
  </si>
  <si>
    <t>Note</t>
  </si>
  <si>
    <t>If the Suppliers judgment is 3 or 5 on any item then ELS expect to have an answer explaining what the Suppliers intention is.</t>
  </si>
  <si>
    <t>Catastrophic plan in case of fire or other hazards</t>
  </si>
  <si>
    <t>Frequent inspection by own staff, min. once a year</t>
  </si>
  <si>
    <t>Maintenance of machines and equipment, according to plan</t>
  </si>
  <si>
    <t>Maintenance of electrical installations, according to plan</t>
  </si>
  <si>
    <t>Maintenance of fire prevention equipment, according to plan</t>
  </si>
  <si>
    <t>Smoking regulations for employees</t>
  </si>
  <si>
    <t>Checks on ”Hot works”, routines, internal own or/and hired personal</t>
  </si>
  <si>
    <t>Checks on movable units, e.g. forklifts, cranes</t>
  </si>
  <si>
    <t>Checks on use of inflammable liquids and gases</t>
  </si>
  <si>
    <t>Checks on external exposure – material location</t>
  </si>
  <si>
    <t>Security and safety,  i.e external security company regular checkpoints</t>
  </si>
  <si>
    <t>Personal protection and escaping plans available for all employees</t>
  </si>
  <si>
    <t>Use of/access to fire fighting equipment</t>
  </si>
  <si>
    <t>Fire walls/fire restrictions in production areas</t>
  </si>
  <si>
    <t>System for fire alarm directly to fire brigade (internal/external)</t>
  </si>
  <si>
    <t>Evacuation facilities of smoke in case of fire</t>
  </si>
  <si>
    <t>Supply of water for fire-fighting</t>
  </si>
  <si>
    <t>Manual equipments for fire-fighting, i.e. fire-extinguisher</t>
  </si>
  <si>
    <t>Automatic fire-fighting equipment (sprinkler/gas)</t>
  </si>
  <si>
    <t>Special fire fighting equipment (i.e. in computer room)</t>
  </si>
  <si>
    <t>Safe places for battery-charging</t>
  </si>
  <si>
    <t>Storing and handling of inflammable chemicals</t>
  </si>
  <si>
    <t>Lighting, elimination of risk (i.e. security lightning for fluorescent tubes)</t>
  </si>
  <si>
    <t>Total sum</t>
  </si>
  <si>
    <t>Phone</t>
  </si>
  <si>
    <r>
      <t>SPT-VALUE</t>
    </r>
    <r>
      <rPr>
        <sz val="10"/>
        <rFont val="Times New Roman"/>
        <family val="1"/>
      </rPr>
      <t>:_________</t>
    </r>
  </si>
  <si>
    <t xml:space="preserve">(to be filled in by purchasing/quality dept) </t>
  </si>
  <si>
    <t>Made by/sign:</t>
  </si>
  <si>
    <t>(Name in print):</t>
  </si>
  <si>
    <t>If NO, please specify which section and what cannot be accepted or shall be changed</t>
  </si>
  <si>
    <t>The Standard Version Supply Agreement, including all exhibits, has been read ?</t>
  </si>
  <si>
    <t>The Standard Version Supply Agreement, including all exhibits, has been accepted ?</t>
  </si>
  <si>
    <r>
      <t>Seventh</t>
    </r>
    <r>
      <rPr>
        <sz val="11"/>
        <rFont val="Times New Roman"/>
        <family val="1"/>
      </rPr>
      <t xml:space="preserve"> chapter concerns backup of critical software, drawings and routines</t>
    </r>
  </si>
  <si>
    <t>A completely separate fireprotected serverroom used for all backup</t>
  </si>
  <si>
    <t>Organisation for fire preventing actions, fire prevention group etc.</t>
  </si>
  <si>
    <t>Education and training of employees in fire preventing actions</t>
  </si>
  <si>
    <t>Daily backup of all measured parameters in production</t>
  </si>
  <si>
    <t>Backup of drawings, specifications, checklists, SW running productionequipment</t>
  </si>
  <si>
    <r>
      <t xml:space="preserve">For further information about each criteria enter </t>
    </r>
    <r>
      <rPr>
        <u/>
        <sz val="10"/>
        <rFont val="Arial"/>
        <family val="2"/>
      </rPr>
      <t>http://www.laundrysystems.electrolux.com/</t>
    </r>
  </si>
  <si>
    <t>a. ISO 9000</t>
  </si>
  <si>
    <t>b. QS 9000</t>
  </si>
  <si>
    <t>c. TS 16949</t>
  </si>
  <si>
    <t>d. Other simular third part certification?</t>
  </si>
  <si>
    <t>If yes, name of certification:_____________________________</t>
  </si>
  <si>
    <t xml:space="preserve">If no on a-d, does your company have quality objectives and quality procedures </t>
  </si>
  <si>
    <t>8. Do you have demands on your suppliers regarding how to handle nonconformities detected at your factory?</t>
  </si>
  <si>
    <t>If yes, please attach a description of your process/demands.</t>
  </si>
  <si>
    <t>9. Does your company have a procedure for corrective handling according to deviant products?</t>
  </si>
  <si>
    <t>10. Do you work with preventive actions and continues improvements?</t>
  </si>
  <si>
    <t>If yes, please attach a description of the process.</t>
  </si>
  <si>
    <t>11. Are incoming goods from subsuppliers inspected?</t>
  </si>
  <si>
    <t>12. Is there an implemented FIFO-system?</t>
  </si>
  <si>
    <t>13. Does your company perform internal quality audits?</t>
  </si>
  <si>
    <t xml:space="preserve">14. Are measuring results documented, and can they on request be handed over to Electrolux Laundry Systems ?  </t>
  </si>
  <si>
    <t>15. Are necessary measuring devices and test facilities available?</t>
  </si>
  <si>
    <t>16. Does your company have calibration routines for measuring devices?</t>
  </si>
  <si>
    <t>17. Is Electrolux Laundry Systems guranteed access to perform audits with prior notice (one week)?</t>
  </si>
  <si>
    <t>18. Is there continous training for all personel?</t>
  </si>
  <si>
    <t>If yes, is there a routine to follow up that all personel keeps the skills needed?</t>
  </si>
  <si>
    <t>19. Is all personel informed about the customers demands?</t>
  </si>
  <si>
    <t>a. The costomers demands?</t>
  </si>
  <si>
    <t>b. About the present status?</t>
  </si>
  <si>
    <t xml:space="preserve">20. Does your company follow a process during R&amp;D development projects (Only valid for companies with an R&amp;D department)? </t>
  </si>
  <si>
    <t>Please describe below in a flowshart the processen in Your Company:</t>
  </si>
  <si>
    <t>Supplier Evaluation Questionnaire - Electrolux Workplace Code of Conduct</t>
  </si>
  <si>
    <t>Name of company:</t>
  </si>
  <si>
    <t>Country:</t>
  </si>
  <si>
    <t>Telephone number:</t>
  </si>
  <si>
    <t>Main product(s), specify by IDCO code(s):</t>
  </si>
  <si>
    <t>Questionnaire was completed by (name):</t>
  </si>
  <si>
    <t>Questionnaire was completed (date):</t>
  </si>
  <si>
    <t>Actions have to be followed up before (date):</t>
  </si>
  <si>
    <t>1=yes, 2=no</t>
  </si>
  <si>
    <t>Depends</t>
  </si>
  <si>
    <t>Score</t>
  </si>
  <si>
    <t>Scored</t>
  </si>
  <si>
    <t>Answer check</t>
  </si>
  <si>
    <t>Reset data</t>
  </si>
  <si>
    <t xml:space="preserve">  1. Does your company comply with all applicable local laws and regulations?</t>
  </si>
  <si>
    <t xml:space="preserve">  2. Does your company have access to and an understanding of all legislation 
      relevant to your company?</t>
  </si>
  <si>
    <t xml:space="preserve">  3. Does your company comply with the following provisions of 
      the Electrolux Workplace Code of Conduct?</t>
  </si>
  <si>
    <t xml:space="preserve">      a/ Child labor</t>
  </si>
  <si>
    <t>3a.</t>
  </si>
  <si>
    <t xml:space="preserve">      b/ Forced labor</t>
  </si>
  <si>
    <t>3b.</t>
  </si>
  <si>
    <t xml:space="preserve">      c/ Health &amp; Safety</t>
  </si>
  <si>
    <t>3c.</t>
  </si>
  <si>
    <t xml:space="preserve">      d/ Non-discrimination</t>
  </si>
  <si>
    <t>3d.</t>
  </si>
  <si>
    <t xml:space="preserve">      e/ Harassment and abuse</t>
  </si>
  <si>
    <t>3e.</t>
  </si>
  <si>
    <t xml:space="preserve">      f/ Working hours</t>
  </si>
  <si>
    <t>3f.</t>
  </si>
  <si>
    <t xml:space="preserve">      g/ Compensation</t>
  </si>
  <si>
    <t>3g.</t>
  </si>
  <si>
    <t xml:space="preserve">      h/ Freedom of association &amp; Collective bargaining</t>
  </si>
  <si>
    <t>3h.</t>
  </si>
  <si>
    <t xml:space="preserve">      i/ Environmental compliance</t>
  </si>
  <si>
    <t>3j.</t>
  </si>
  <si>
    <t xml:space="preserve">  4. Does your company's management systems include written procedures that 
      ensure effective implementation of local laws and the requirements of 
      the Electrolux Workplace Code of Conduct in the following areas?</t>
  </si>
  <si>
    <t>4a.</t>
  </si>
  <si>
    <t>4b.</t>
  </si>
  <si>
    <t>4c.</t>
  </si>
  <si>
    <t>4d.</t>
  </si>
  <si>
    <t>4e.</t>
  </si>
  <si>
    <t>4f.</t>
  </si>
  <si>
    <t>4g.</t>
  </si>
  <si>
    <t>4h.</t>
  </si>
  <si>
    <t>4j.</t>
  </si>
  <si>
    <t xml:space="preserve">  5. Does your company maintain documentation in the areas covered by the 
      Electrolux Workplace Code of Conduct?</t>
  </si>
  <si>
    <t xml:space="preserve">  6. Would the company be prepared to develop a management system and document
      handling of the areas covered by the Electrolux Workplace Code of Conduct?</t>
  </si>
  <si>
    <t xml:space="preserve">  7. Does your company have a Code of Conduct or policy covering the same aspects as 
      the Electrolux Workplace Code of Conduct? If yes, please attach.</t>
  </si>
  <si>
    <t xml:space="preserve">  8. Do you have a formalized procedure for employees to report on observations
      or dissatisfaction with conditions or problems in the workplace, i.e. whistle blowers?</t>
  </si>
  <si>
    <t xml:space="preserve">  9. Does the company’s Code of Conduct, policies and management systems extend 
      beyond local legal requirements and the Electrolux Workplace Code of Conduct?</t>
  </si>
  <si>
    <t>10. Does your company monitor your suppliers on social issues?</t>
  </si>
  <si>
    <t>10.</t>
  </si>
  <si>
    <t>11. Has your company been monitored on social issues and passed or corrected 
      identified problems?</t>
  </si>
  <si>
    <t>11.</t>
  </si>
  <si>
    <t>12. Has your company been certified on social issues by external certification 
      organization such as e.g. SA8000 or similar?</t>
  </si>
  <si>
    <t>12.</t>
  </si>
  <si>
    <t>Please note that you may be requested to provide further information or
evidence in support of the statements you have made above.</t>
  </si>
  <si>
    <t>Supplier Evaluation Questionnaire - Environmental Performance</t>
  </si>
  <si>
    <t>reset data</t>
  </si>
  <si>
    <t>answered</t>
  </si>
  <si>
    <t>1. Does your company comply with all applicable environmental local laws and regulations?</t>
  </si>
  <si>
    <t>2. Does your company have access to and an understanding of all environmental  
    legislation relevant to your company?</t>
  </si>
  <si>
    <t>3. Does your company have all necessary operating permits?</t>
  </si>
  <si>
    <t>4. Does your company comply with the following requirements?</t>
  </si>
  <si>
    <t>5. Does your company have, or are implementing, an Environmental management 
    system?</t>
  </si>
  <si>
    <t xml:space="preserve"> If Yes   a/ Is it implemented and certified (ISO14001 or EMAS)?</t>
  </si>
  <si>
    <t>5y.</t>
  </si>
  <si>
    <t xml:space="preserve">            If No   a/  Do you have an environmental policy?</t>
  </si>
  <si>
    <t>5a.</t>
  </si>
  <si>
    <t xml:space="preserve">                       b/  Are significant environmental aspects defined?</t>
  </si>
  <si>
    <t>5b.</t>
  </si>
  <si>
    <t xml:space="preserve">                       c/  Do you have environmental targets?</t>
  </si>
  <si>
    <t>5c.</t>
  </si>
  <si>
    <t xml:space="preserve">                       d/  Do you have environmental measurements?</t>
  </si>
  <si>
    <t>5d.</t>
  </si>
  <si>
    <t xml:space="preserve">                       e/  Are operators that perform work with significant aspects properly trained?</t>
  </si>
  <si>
    <t>5e.</t>
  </si>
  <si>
    <t xml:space="preserve">                       f/  Do the management review the environmental performance?</t>
  </si>
  <si>
    <t>5f.</t>
  </si>
  <si>
    <t xml:space="preserve">                       g/ Do you perform environmental audits at least annually?</t>
  </si>
  <si>
    <t>5g.</t>
  </si>
  <si>
    <t xml:space="preserve">                       h/ Do you have routines for handling non-conformances?</t>
  </si>
  <si>
    <t>5h.</t>
  </si>
  <si>
    <t xml:space="preserve">                       i/  Do you have a contingency plan in case of accidents or emergencies?</t>
  </si>
  <si>
    <t>5i.</t>
  </si>
  <si>
    <t>6.  Does your company's environmental measurements show improvement?</t>
  </si>
  <si>
    <t>7. Does your company have environmental targets on its products</t>
  </si>
  <si>
    <t>8. Does your company evaluate its suppliers environmental performance?</t>
  </si>
  <si>
    <t>Contingecy planning</t>
  </si>
  <si>
    <t xml:space="preserve">Is there an contingency plan as required by ELS? </t>
  </si>
  <si>
    <t>See http://www.laundrysystems.electrolux.com/, document 'ELS Contingency Planning' for requirements</t>
  </si>
  <si>
    <t>Agreement</t>
  </si>
  <si>
    <t>Process description</t>
  </si>
  <si>
    <t xml:space="preserve"> a/ Do you have a copy of the Electrolux Environmental Policy? (see homepage)</t>
  </si>
  <si>
    <t xml:space="preserve"> b/ Do you have a copy of the Electrolux Restricted Material List (RML)?  (see homepage)</t>
  </si>
  <si>
    <t>ESD</t>
  </si>
  <si>
    <t>According to which ESD-standard is your company certified?</t>
  </si>
  <si>
    <t>How often is this certificat renewed and by whom?</t>
  </si>
  <si>
    <t>(this section is only valid for companies that handle ESD-sensitive components)</t>
  </si>
  <si>
    <t>Language</t>
  </si>
  <si>
    <t>What are the languages spoken at Supplier?</t>
  </si>
  <si>
    <t>What languages does keyroles speak that interface to customer?</t>
  </si>
  <si>
    <t>E-mails</t>
  </si>
  <si>
    <t>How big e-mail can the Supplier receive in mB?</t>
  </si>
  <si>
    <t xml:space="preserve"> c/ Are the components/products you supply to Electrolux in compliance with the RML and RoHS?</t>
  </si>
  <si>
    <t>RoHS</t>
  </si>
  <si>
    <t>If No, from when?</t>
  </si>
  <si>
    <t>______________________</t>
  </si>
  <si>
    <t>WEEE</t>
  </si>
  <si>
    <t>Does the Supplier fulfill the RoHS directive?</t>
  </si>
  <si>
    <t>Does the Supplier fulfill the WEEE directive?</t>
  </si>
  <si>
    <t>Process flow chart</t>
  </si>
  <si>
    <t>Risk assessment (e.g. FMEA)</t>
  </si>
  <si>
    <t>Control Plan</t>
  </si>
  <si>
    <t>Measuring protocol</t>
  </si>
  <si>
    <t>Quality Assurance Plan Enclosed</t>
  </si>
  <si>
    <t>Are the following available if requested by Electrolux</t>
  </si>
  <si>
    <t>2.4. Processes for purchase</t>
  </si>
  <si>
    <t>Supplier Self Assessment(SSA)</t>
  </si>
  <si>
    <r>
      <t xml:space="preserve">Agreement and exhibits can be found on </t>
    </r>
    <r>
      <rPr>
        <u/>
        <sz val="10"/>
        <rFont val="Arial"/>
        <family val="2"/>
      </rPr>
      <t>http://www.electrolux.com/laundrysystems/node252aspx</t>
    </r>
  </si>
  <si>
    <t>Sum</t>
  </si>
  <si>
    <t>REACH</t>
  </si>
  <si>
    <t>Does the Supplier fulfill the REACH directive?</t>
  </si>
  <si>
    <t>Document no 2006-051, rev. 3</t>
  </si>
  <si>
    <t>Document no 2006-051, rev.3</t>
  </si>
</sst>
</file>

<file path=xl/styles.xml><?xml version="1.0" encoding="utf-8"?>
<styleSheet xmlns="http://schemas.openxmlformats.org/spreadsheetml/2006/main">
  <numFmts count="2">
    <numFmt numFmtId="43" formatCode="_-* #,##0.00\ _k_r_-;\-* #,##0.00\ _k_r_-;_-* &quot;-&quot;??\ _k_r_-;_-@_-"/>
    <numFmt numFmtId="197" formatCode="_-* #,##0\ _k_r_-;\-* #,##0\ _k_r_-;_-* &quot;-&quot;??\ _k_r_-;_-@_-"/>
  </numFmts>
  <fonts count="43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20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7"/>
      <name val="Times New Roman"/>
      <family val="1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6"/>
      <name val="Arial"/>
      <family val="2"/>
    </font>
    <font>
      <sz val="12"/>
      <color indexed="9"/>
      <name val="Arial"/>
      <family val="2"/>
    </font>
    <font>
      <sz val="14"/>
      <name val="CG Times"/>
      <family val="1"/>
    </font>
    <font>
      <b/>
      <sz val="12"/>
      <name val="Arial"/>
      <family val="2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</font>
    <font>
      <u/>
      <sz val="10"/>
      <name val="Arial"/>
      <family val="2"/>
    </font>
    <font>
      <sz val="18"/>
      <name val="Times New Roman"/>
      <family val="1"/>
    </font>
    <font>
      <b/>
      <sz val="12"/>
      <color indexed="10"/>
      <name val="Arial"/>
      <family val="2"/>
    </font>
    <font>
      <b/>
      <sz val="16"/>
      <name val="Arial"/>
      <family val="2"/>
    </font>
    <font>
      <sz val="10"/>
      <color indexed="6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i/>
      <sz val="12"/>
      <name val="Arial"/>
      <family val="2"/>
    </font>
    <font>
      <sz val="8"/>
      <name val="Tahoma"/>
      <family val="2"/>
    </font>
    <font>
      <sz val="12"/>
      <color indexed="8"/>
      <name val="Arial"/>
      <family val="2"/>
    </font>
    <font>
      <sz val="10"/>
      <name val="Arial"/>
    </font>
    <font>
      <sz val="10"/>
      <color indexed="10"/>
      <name val="Arial"/>
    </font>
    <font>
      <sz val="16"/>
      <name val="Arial"/>
    </font>
    <font>
      <sz val="10"/>
      <name val="Arial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0" xfId="0" quotePrefix="1"/>
    <xf numFmtId="0" fontId="0" fillId="0" borderId="0" xfId="0" quotePrefix="1" applyAlignment="1">
      <alignment horizontal="right"/>
    </xf>
    <xf numFmtId="16" fontId="0" fillId="0" borderId="0" xfId="0" quotePrefix="1" applyNumberFormat="1" applyAlignment="1">
      <alignment horizontal="right"/>
    </xf>
    <xf numFmtId="0" fontId="4" fillId="0" borderId="0" xfId="0" applyFont="1"/>
    <xf numFmtId="0" fontId="10" fillId="0" borderId="0" xfId="0" applyFont="1"/>
    <xf numFmtId="0" fontId="11" fillId="0" borderId="0" xfId="0" applyFont="1" applyAlignment="1">
      <alignment horizontal="left" indent="6"/>
    </xf>
    <xf numFmtId="0" fontId="13" fillId="0" borderId="0" xfId="0" applyFont="1"/>
    <xf numFmtId="0" fontId="0" fillId="0" borderId="0" xfId="0" applyFill="1" applyBorder="1"/>
    <xf numFmtId="0" fontId="13" fillId="0" borderId="0" xfId="0" applyFont="1" applyFill="1" applyBorder="1"/>
    <xf numFmtId="0" fontId="14" fillId="0" borderId="0" xfId="0" applyFo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2" borderId="3" xfId="0" applyFont="1" applyFill="1" applyBorder="1"/>
    <xf numFmtId="0" fontId="14" fillId="2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3" borderId="4" xfId="0" applyFont="1" applyFill="1" applyBorder="1"/>
    <xf numFmtId="0" fontId="19" fillId="0" borderId="4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5" fillId="0" borderId="0" xfId="0" applyFont="1"/>
    <xf numFmtId="0" fontId="21" fillId="4" borderId="6" xfId="0" applyFont="1" applyFill="1" applyBorder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11" fillId="0" borderId="0" xfId="0" applyFont="1" applyAlignment="1"/>
    <xf numFmtId="0" fontId="0" fillId="0" borderId="0" xfId="0" applyBorder="1" applyAlignment="1"/>
    <xf numFmtId="0" fontId="27" fillId="0" borderId="0" xfId="0" applyFont="1"/>
    <xf numFmtId="0" fontId="11" fillId="0" borderId="0" xfId="0" applyFont="1" applyAlignment="1">
      <alignment horizontal="left"/>
    </xf>
    <xf numFmtId="0" fontId="29" fillId="0" borderId="0" xfId="0" applyFont="1"/>
    <xf numFmtId="0" fontId="19" fillId="0" borderId="0" xfId="0" applyFont="1"/>
    <xf numFmtId="0" fontId="27" fillId="0" borderId="0" xfId="0" applyFont="1" applyAlignment="1">
      <alignment horizontal="left"/>
    </xf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0" fontId="31" fillId="0" borderId="0" xfId="0" applyFont="1" applyAlignment="1" applyProtection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49" fontId="0" fillId="0" borderId="0" xfId="0" applyNumberFormat="1" applyBorder="1" applyAlignment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6" fillId="0" borderId="6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9" fillId="0" borderId="0" xfId="0" applyFont="1" applyAlignment="1" applyProtection="1">
      <alignment horizontal="left"/>
    </xf>
    <xf numFmtId="3" fontId="6" fillId="0" borderId="0" xfId="0" applyNumberFormat="1" applyFont="1"/>
    <xf numFmtId="3" fontId="7" fillId="0" borderId="11" xfId="0" applyNumberFormat="1" applyFont="1" applyBorder="1"/>
    <xf numFmtId="3" fontId="32" fillId="5" borderId="0" xfId="0" applyNumberFormat="1" applyFont="1" applyFill="1" applyBorder="1"/>
    <xf numFmtId="3" fontId="32" fillId="0" borderId="0" xfId="0" applyNumberFormat="1" applyFont="1" applyFill="1" applyBorder="1"/>
    <xf numFmtId="3" fontId="32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3" fontId="7" fillId="0" borderId="0" xfId="0" applyNumberFormat="1" applyFont="1"/>
    <xf numFmtId="3" fontId="7" fillId="0" borderId="7" xfId="0" applyNumberFormat="1" applyFont="1" applyBorder="1"/>
    <xf numFmtId="0" fontId="6" fillId="0" borderId="7" xfId="0" applyFont="1" applyBorder="1" applyAlignment="1"/>
    <xf numFmtId="197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33" fillId="6" borderId="0" xfId="0" applyFont="1" applyFill="1" applyProtection="1"/>
    <xf numFmtId="0" fontId="17" fillId="6" borderId="0" xfId="0" applyFont="1" applyFill="1"/>
    <xf numFmtId="0" fontId="34" fillId="6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  <protection hidden="1"/>
    </xf>
    <xf numFmtId="1" fontId="6" fillId="0" borderId="0" xfId="1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0" fillId="0" borderId="0" xfId="0" applyFont="1" applyAlignment="1" applyProtection="1">
      <alignment vertical="center"/>
    </xf>
    <xf numFmtId="49" fontId="10" fillId="0" borderId="0" xfId="0" applyNumberFormat="1" applyFont="1" applyAlignment="1">
      <alignment horizontal="center" vertical="center"/>
    </xf>
    <xf numFmtId="0" fontId="19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97" fontId="6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5" fillId="0" borderId="0" xfId="0" applyFont="1" applyProtection="1"/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Protection="1"/>
    <xf numFmtId="0" fontId="10" fillId="0" borderId="0" xfId="0" applyFont="1" applyAlignment="1" applyProtection="1">
      <alignment vertical="center" wrapText="1"/>
    </xf>
    <xf numFmtId="3" fontId="10" fillId="0" borderId="0" xfId="0" applyNumberFormat="1" applyFont="1" applyAlignment="1">
      <alignment wrapText="1"/>
    </xf>
    <xf numFmtId="3" fontId="10" fillId="0" borderId="0" xfId="0" applyNumberFormat="1" applyFont="1"/>
    <xf numFmtId="0" fontId="35" fillId="0" borderId="0" xfId="0" applyFont="1" applyAlignment="1" applyProtection="1">
      <alignment wrapText="1"/>
    </xf>
    <xf numFmtId="3" fontId="35" fillId="0" borderId="0" xfId="0" applyNumberFormat="1" applyFont="1" applyAlignment="1">
      <alignment wrapText="1"/>
    </xf>
    <xf numFmtId="0" fontId="19" fillId="0" borderId="0" xfId="0" applyFont="1" applyAlignment="1">
      <alignment horizontal="left"/>
    </xf>
    <xf numFmtId="1" fontId="6" fillId="0" borderId="0" xfId="2" applyNumberFormat="1" applyFont="1"/>
    <xf numFmtId="1" fontId="6" fillId="0" borderId="0" xfId="2" applyNumberFormat="1" applyFont="1" applyProtection="1">
      <protection hidden="1"/>
    </xf>
    <xf numFmtId="3" fontId="37" fillId="0" borderId="11" xfId="0" applyNumberFormat="1" applyFont="1" applyBorder="1"/>
    <xf numFmtId="0" fontId="6" fillId="0" borderId="12" xfId="0" applyFont="1" applyBorder="1" applyProtection="1">
      <protection hidden="1"/>
    </xf>
    <xf numFmtId="0" fontId="6" fillId="0" borderId="0" xfId="0" applyFont="1" applyBorder="1" applyProtection="1">
      <protection hidden="1"/>
    </xf>
    <xf numFmtId="2" fontId="6" fillId="0" borderId="0" xfId="0" applyNumberFormat="1" applyFont="1" applyProtection="1">
      <protection hidden="1"/>
    </xf>
    <xf numFmtId="3" fontId="37" fillId="0" borderId="0" xfId="0" applyNumberFormat="1" applyFont="1"/>
    <xf numFmtId="2" fontId="6" fillId="0" borderId="7" xfId="0" applyNumberFormat="1" applyFont="1" applyBorder="1" applyAlignment="1"/>
    <xf numFmtId="0" fontId="6" fillId="0" borderId="0" xfId="0" applyFont="1" applyAlignment="1" applyProtection="1">
      <alignment horizontal="right"/>
      <protection hidden="1"/>
    </xf>
    <xf numFmtId="1" fontId="6" fillId="0" borderId="0" xfId="2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/>
    </xf>
    <xf numFmtId="1" fontId="6" fillId="0" borderId="0" xfId="2" applyNumberFormat="1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35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" fontId="6" fillId="0" borderId="0" xfId="2" applyNumberFormat="1" applyFont="1" applyAlignment="1" applyProtection="1">
      <alignment vertical="center"/>
      <protection locked="0"/>
    </xf>
    <xf numFmtId="197" fontId="6" fillId="0" borderId="0" xfId="0" applyNumberFormat="1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left" vertical="center"/>
    </xf>
    <xf numFmtId="0" fontId="0" fillId="0" borderId="0" xfId="0" applyProtection="1">
      <protection hidden="1"/>
    </xf>
    <xf numFmtId="0" fontId="35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1" fillId="0" borderId="0" xfId="0" applyFont="1"/>
    <xf numFmtId="0" fontId="38" fillId="0" borderId="0" xfId="0" applyFont="1"/>
    <xf numFmtId="0" fontId="38" fillId="0" borderId="0" xfId="0" applyFont="1" applyAlignment="1">
      <alignment horizontal="right"/>
    </xf>
    <xf numFmtId="0" fontId="38" fillId="0" borderId="3" xfId="0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38" fillId="0" borderId="0" xfId="0" applyFont="1" applyAlignment="1">
      <alignment horizontal="left"/>
    </xf>
    <xf numFmtId="0" fontId="38" fillId="0" borderId="0" xfId="0" applyFont="1" applyBorder="1"/>
    <xf numFmtId="0" fontId="35" fillId="0" borderId="0" xfId="0" applyFont="1" applyAlignment="1" applyProtection="1">
      <alignment horizontal="left" vertical="center" wrapText="1" indent="1"/>
    </xf>
    <xf numFmtId="0" fontId="39" fillId="0" borderId="0" xfId="0" applyFont="1"/>
    <xf numFmtId="49" fontId="0" fillId="0" borderId="9" xfId="0" applyNumberFormat="1" applyBorder="1" applyAlignment="1" applyProtection="1">
      <protection locked="0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right"/>
    </xf>
    <xf numFmtId="0" fontId="41" fillId="0" borderId="3" xfId="0" applyFont="1" applyBorder="1" applyAlignment="1">
      <alignment horizontal="right"/>
    </xf>
    <xf numFmtId="0" fontId="4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1" fillId="0" borderId="0" xfId="0" applyFont="1" applyBorder="1" applyAlignment="1">
      <alignment vertical="top" wrapText="1"/>
    </xf>
    <xf numFmtId="49" fontId="19" fillId="0" borderId="9" xfId="0" applyNumberFormat="1" applyFont="1" applyBorder="1" applyAlignment="1" applyProtection="1">
      <protection locked="0"/>
    </xf>
    <xf numFmtId="0" fontId="19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/>
    </xf>
    <xf numFmtId="3" fontId="30" fillId="0" borderId="0" xfId="0" applyNumberFormat="1" applyFont="1" applyAlignment="1" applyProtection="1">
      <alignment horizontal="center"/>
    </xf>
    <xf numFmtId="0" fontId="0" fillId="0" borderId="0" xfId="0" applyAlignment="1">
      <alignment horizontal="center"/>
    </xf>
    <xf numFmtId="49" fontId="19" fillId="0" borderId="10" xfId="0" applyNumberFormat="1" applyFon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0" xfId="0" applyBorder="1" applyAlignment="1"/>
  </cellXfs>
  <cellStyles count="3">
    <cellStyle name="Comma_Code of Conduct evaluation 040316" xfId="1"/>
    <cellStyle name="Comma_Environmental evaluation 040316" xfId="2"/>
    <cellStyle name="Normal" xfId="0" builtinId="0"/>
  </cellStyles>
  <dxfs count="14">
    <dxf>
      <font>
        <condense val="0"/>
        <extend val="0"/>
        <color indexed="57"/>
      </font>
      <fill>
        <patternFill>
          <bgColor indexed="57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57"/>
      </font>
      <fill>
        <patternFill>
          <bgColor indexed="57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57"/>
      </font>
      <fill>
        <patternFill>
          <bgColor indexed="57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57"/>
      </font>
      <fill>
        <patternFill>
          <bgColor indexed="57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  <fill>
        <patternFill>
          <bgColor indexed="13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10"/>
        </patternFill>
      </fill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0</xdr:row>
      <xdr:rowOff>209550</xdr:rowOff>
    </xdr:to>
    <xdr:pic>
      <xdr:nvPicPr>
        <xdr:cNvPr id="4097" name="Picture 1" descr="labello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209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76200</xdr:rowOff>
    </xdr:from>
    <xdr:to>
      <xdr:col>1</xdr:col>
      <xdr:colOff>838200</xdr:colOff>
      <xdr:row>5</xdr:row>
      <xdr:rowOff>47625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14300" y="590550"/>
          <a:ext cx="360997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sv-SE" sz="3600" kern="10" spc="0">
              <a:ln w="9525">
                <a:solidFill>
                  <a:srgbClr val="00008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Supplier Profile Tool</a:t>
          </a:r>
        </a:p>
      </xdr:txBody>
    </xdr:sp>
    <xdr:clientData/>
  </xdr:twoCellAnchor>
  <xdr:twoCellAnchor>
    <xdr:from>
      <xdr:col>2</xdr:col>
      <xdr:colOff>1323975</xdr:colOff>
      <xdr:row>3</xdr:row>
      <xdr:rowOff>28575</xdr:rowOff>
    </xdr:from>
    <xdr:to>
      <xdr:col>4</xdr:col>
      <xdr:colOff>38100</xdr:colOff>
      <xdr:row>7</xdr:row>
      <xdr:rowOff>66675</xdr:rowOff>
    </xdr:to>
    <xdr:pic>
      <xdr:nvPicPr>
        <xdr:cNvPr id="1026" name="Picture 2" descr="E_BLAC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62625" y="542925"/>
          <a:ext cx="2828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workbookViewId="0">
      <selection activeCell="I7" sqref="I7"/>
    </sheetView>
  </sheetViews>
  <sheetFormatPr defaultRowHeight="12.75"/>
  <cols>
    <col min="1" max="16384" width="9.140625" style="138"/>
  </cols>
  <sheetData>
    <row r="1" spans="1:9" ht="20.25" customHeight="1">
      <c r="I1" s="151" t="s">
        <v>537</v>
      </c>
    </row>
    <row r="2" spans="1:9" ht="25.5">
      <c r="A2" s="32" t="s">
        <v>300</v>
      </c>
      <c r="H2"/>
      <c r="I2" s="152" t="s">
        <v>538</v>
      </c>
    </row>
    <row r="3" spans="1:9" ht="15">
      <c r="A3" s="15"/>
      <c r="I3" s="151" t="s">
        <v>543</v>
      </c>
    </row>
    <row r="4" spans="1:9" ht="15.75">
      <c r="A4" s="54" t="s">
        <v>301</v>
      </c>
    </row>
    <row r="5" spans="1:9" ht="15.75" thickBot="1">
      <c r="A5" s="15" t="s">
        <v>395</v>
      </c>
    </row>
    <row r="6" spans="1:9" ht="13.5" thickBot="1">
      <c r="A6" s="139" t="s">
        <v>54</v>
      </c>
      <c r="B6" s="140"/>
      <c r="C6" s="139" t="s">
        <v>38</v>
      </c>
      <c r="D6" s="140"/>
    </row>
    <row r="7" spans="1:9" ht="15.75" thickBot="1">
      <c r="A7" s="15" t="s">
        <v>396</v>
      </c>
    </row>
    <row r="8" spans="1:9" ht="13.5" thickBot="1">
      <c r="A8" s="139" t="s">
        <v>54</v>
      </c>
      <c r="B8" s="140"/>
      <c r="C8" s="139" t="s">
        <v>38</v>
      </c>
      <c r="D8" s="140"/>
    </row>
    <row r="9" spans="1:9" ht="15.75" thickBot="1">
      <c r="A9" s="55" t="s">
        <v>397</v>
      </c>
      <c r="B9" s="141"/>
      <c r="C9" s="139"/>
      <c r="D9" s="141"/>
    </row>
    <row r="10" spans="1:9" ht="13.5" thickBot="1">
      <c r="A10" s="139" t="s">
        <v>54</v>
      </c>
      <c r="B10" s="140"/>
      <c r="C10" s="139" t="s">
        <v>38</v>
      </c>
      <c r="D10" s="140"/>
    </row>
    <row r="11" spans="1:9">
      <c r="A11" s="139"/>
      <c r="B11" s="141"/>
      <c r="C11" s="139"/>
      <c r="D11" s="141"/>
    </row>
    <row r="12" spans="1:9" ht="15.75" thickBot="1">
      <c r="A12" s="15" t="s">
        <v>398</v>
      </c>
      <c r="B12" s="141"/>
      <c r="C12" s="139"/>
      <c r="D12" s="141"/>
    </row>
    <row r="13" spans="1:9" ht="13.5" thickBot="1">
      <c r="A13" s="139" t="s">
        <v>37</v>
      </c>
      <c r="B13" s="140"/>
      <c r="C13" s="139" t="s">
        <v>38</v>
      </c>
      <c r="D13" s="140"/>
    </row>
    <row r="14" spans="1:9">
      <c r="A14" s="139"/>
      <c r="B14" s="141"/>
      <c r="C14" s="139"/>
      <c r="D14" s="141"/>
    </row>
    <row r="15" spans="1:9" ht="15">
      <c r="A15" s="55" t="s">
        <v>399</v>
      </c>
      <c r="B15" s="141"/>
      <c r="C15" s="139"/>
      <c r="D15" s="141"/>
    </row>
    <row r="16" spans="1:9">
      <c r="A16" s="139"/>
      <c r="B16" s="141"/>
      <c r="C16" s="139"/>
      <c r="D16" s="141"/>
    </row>
    <row r="17" spans="1:9" ht="15">
      <c r="A17" s="15" t="s">
        <v>400</v>
      </c>
    </row>
    <row r="18" spans="1:9" ht="15.75" thickBot="1">
      <c r="A18" s="15" t="s">
        <v>302</v>
      </c>
    </row>
    <row r="19" spans="1:9" ht="13.5" thickBot="1">
      <c r="A19" s="139" t="s">
        <v>54</v>
      </c>
      <c r="B19" s="140"/>
      <c r="C19" s="139" t="s">
        <v>38</v>
      </c>
      <c r="D19" s="140"/>
    </row>
    <row r="20" spans="1:9">
      <c r="A20" s="139"/>
      <c r="B20" s="141"/>
      <c r="C20" s="139"/>
      <c r="D20" s="141"/>
    </row>
    <row r="21" spans="1:9" ht="16.5" thickBot="1">
      <c r="A21" s="54" t="s">
        <v>303</v>
      </c>
    </row>
    <row r="22" spans="1:9" ht="13.5" thickBot="1">
      <c r="A22" s="139" t="s">
        <v>54</v>
      </c>
      <c r="B22" s="140"/>
      <c r="C22" s="139" t="s">
        <v>38</v>
      </c>
      <c r="D22" s="140"/>
    </row>
    <row r="23" spans="1:9">
      <c r="A23" s="139"/>
      <c r="B23" s="141"/>
      <c r="C23" s="139"/>
      <c r="D23" s="141"/>
    </row>
    <row r="24" spans="1:9" ht="15">
      <c r="A24" s="15" t="s">
        <v>304</v>
      </c>
    </row>
    <row r="25" spans="1:9" ht="15">
      <c r="A25" s="15"/>
    </row>
    <row r="26" spans="1:9" ht="15.75">
      <c r="A26" s="54" t="s">
        <v>305</v>
      </c>
    </row>
    <row r="27" spans="1:9" ht="15">
      <c r="A27" s="15"/>
    </row>
    <row r="28" spans="1:9" ht="15.75">
      <c r="A28" s="54" t="s">
        <v>306</v>
      </c>
    </row>
    <row r="29" spans="1:9" ht="15">
      <c r="A29" s="15"/>
    </row>
    <row r="30" spans="1:9" ht="15.75">
      <c r="A30" s="54" t="s">
        <v>307</v>
      </c>
    </row>
    <row r="31" spans="1:9" ht="15.75" thickBot="1">
      <c r="A31" s="15"/>
    </row>
    <row r="32" spans="1:9" ht="16.5" thickBot="1">
      <c r="A32" s="49" t="s">
        <v>335</v>
      </c>
      <c r="B32" s="49"/>
      <c r="C32" s="49"/>
      <c r="D32" s="49"/>
      <c r="E32" s="49"/>
      <c r="F32" s="139" t="s">
        <v>54</v>
      </c>
      <c r="G32" s="140"/>
      <c r="H32" s="139" t="s">
        <v>38</v>
      </c>
      <c r="I32" s="140"/>
    </row>
    <row r="33" spans="1:9" ht="16.5" thickBot="1">
      <c r="A33" s="49" t="s">
        <v>336</v>
      </c>
      <c r="B33" s="49"/>
      <c r="C33" s="49"/>
      <c r="D33" s="49"/>
      <c r="E33" s="49"/>
      <c r="F33" s="139" t="s">
        <v>54</v>
      </c>
      <c r="G33" s="140"/>
      <c r="H33" s="139" t="s">
        <v>38</v>
      </c>
      <c r="I33" s="140"/>
    </row>
    <row r="34" spans="1:9" ht="15.75">
      <c r="A34" s="52" t="s">
        <v>308</v>
      </c>
      <c r="B34" s="142"/>
    </row>
    <row r="35" spans="1:9" ht="15">
      <c r="A35" s="15"/>
    </row>
    <row r="36" spans="1:9" ht="15.75">
      <c r="A36" s="54" t="s">
        <v>309</v>
      </c>
    </row>
    <row r="37" spans="1:9" ht="15.75" thickBot="1">
      <c r="A37" s="15"/>
    </row>
    <row r="38" spans="1:9" ht="16.5" thickBot="1">
      <c r="A38" s="16" t="s">
        <v>337</v>
      </c>
      <c r="F38" s="139" t="s">
        <v>54</v>
      </c>
      <c r="G38" s="140"/>
      <c r="H38" s="139" t="s">
        <v>38</v>
      </c>
      <c r="I38" s="140"/>
    </row>
    <row r="39" spans="1:9" ht="15.75">
      <c r="A39" s="16" t="s">
        <v>310</v>
      </c>
    </row>
    <row r="40" spans="1:9" ht="15">
      <c r="A40" s="15"/>
    </row>
    <row r="41" spans="1:9" ht="16.5" thickBot="1">
      <c r="A41" s="54" t="s">
        <v>311</v>
      </c>
    </row>
    <row r="42" spans="1:9" ht="13.5" thickBot="1">
      <c r="A42" s="139" t="s">
        <v>54</v>
      </c>
      <c r="B42" s="140"/>
      <c r="C42" s="139" t="s">
        <v>38</v>
      </c>
      <c r="D42" s="140"/>
    </row>
    <row r="43" spans="1:9">
      <c r="A43" s="139"/>
      <c r="B43" s="141"/>
      <c r="C43" s="139"/>
      <c r="D43" s="141"/>
    </row>
    <row r="44" spans="1:9" ht="15">
      <c r="A44" s="15" t="s">
        <v>312</v>
      </c>
    </row>
    <row r="45" spans="1:9" ht="15">
      <c r="A45" s="15"/>
    </row>
    <row r="46" spans="1:9" ht="16.5" thickBot="1">
      <c r="A46" s="54" t="s">
        <v>401</v>
      </c>
      <c r="B46" s="56"/>
      <c r="C46" s="56"/>
      <c r="D46" s="56"/>
      <c r="E46" s="56"/>
    </row>
    <row r="47" spans="1:9" ht="15.75" thickBot="1">
      <c r="A47" s="15" t="s">
        <v>54</v>
      </c>
      <c r="B47" s="57"/>
      <c r="C47" s="56" t="s">
        <v>38</v>
      </c>
      <c r="D47" s="57"/>
      <c r="E47" s="56"/>
    </row>
    <row r="48" spans="1:9" ht="15">
      <c r="A48" s="15"/>
      <c r="B48" s="58"/>
      <c r="C48" s="56"/>
      <c r="D48" s="58"/>
      <c r="E48" s="56"/>
    </row>
    <row r="49" spans="1:10" ht="15">
      <c r="A49" s="15" t="s">
        <v>402</v>
      </c>
      <c r="B49" s="56"/>
      <c r="C49" s="56"/>
      <c r="D49" s="56"/>
      <c r="E49" s="56"/>
    </row>
    <row r="50" spans="1:10" ht="15">
      <c r="A50" s="15"/>
    </row>
    <row r="51" spans="1:10" ht="29.25" customHeight="1" thickBot="1">
      <c r="A51" s="155" t="s">
        <v>403</v>
      </c>
      <c r="B51" s="155"/>
      <c r="C51" s="155"/>
      <c r="D51" s="155"/>
      <c r="E51" s="155"/>
      <c r="F51" s="155"/>
      <c r="G51" s="155"/>
      <c r="H51" s="155"/>
      <c r="I51" s="155"/>
    </row>
    <row r="52" spans="1:10" ht="13.5" thickBot="1">
      <c r="A52" s="139" t="s">
        <v>54</v>
      </c>
      <c r="B52" s="140"/>
      <c r="C52" s="139" t="s">
        <v>38</v>
      </c>
      <c r="D52" s="140"/>
    </row>
    <row r="53" spans="1:10">
      <c r="A53" s="139"/>
      <c r="B53" s="141"/>
      <c r="C53" s="139"/>
      <c r="D53" s="141"/>
    </row>
    <row r="54" spans="1:10" ht="16.5" thickBot="1">
      <c r="A54" s="54" t="s">
        <v>404</v>
      </c>
      <c r="B54" s="141"/>
      <c r="C54" s="139"/>
      <c r="D54" s="141"/>
    </row>
    <row r="55" spans="1:10" ht="13.5" thickBot="1">
      <c r="A55" s="139" t="s">
        <v>54</v>
      </c>
      <c r="B55" s="140"/>
      <c r="C55" s="139" t="s">
        <v>38</v>
      </c>
      <c r="D55" s="140"/>
    </row>
    <row r="56" spans="1:10">
      <c r="A56" s="139"/>
      <c r="B56" s="141"/>
      <c r="C56" s="139"/>
      <c r="D56" s="141"/>
    </row>
    <row r="57" spans="1:10" ht="15">
      <c r="A57" s="15" t="s">
        <v>405</v>
      </c>
      <c r="B57" s="141"/>
      <c r="C57" s="139"/>
      <c r="D57" s="141"/>
    </row>
    <row r="58" spans="1:10" ht="15">
      <c r="A58" s="15"/>
    </row>
    <row r="59" spans="1:10" ht="16.5" thickBot="1">
      <c r="A59" s="54" t="s">
        <v>406</v>
      </c>
    </row>
    <row r="60" spans="1:10" ht="13.5" thickBot="1">
      <c r="A60" s="139" t="s">
        <v>54</v>
      </c>
      <c r="B60" s="140"/>
      <c r="C60" s="139" t="s">
        <v>38</v>
      </c>
      <c r="D60" s="140"/>
      <c r="G60" s="141"/>
      <c r="H60" s="141"/>
      <c r="I60" s="141"/>
      <c r="J60" s="141"/>
    </row>
    <row r="61" spans="1:10">
      <c r="A61" s="139"/>
      <c r="B61" s="141"/>
      <c r="C61" s="139"/>
      <c r="D61" s="141"/>
      <c r="G61" s="139"/>
      <c r="H61" s="141"/>
      <c r="I61" s="139"/>
      <c r="J61" s="141"/>
    </row>
    <row r="62" spans="1:10" ht="16.5" thickBot="1">
      <c r="A62" s="54" t="s">
        <v>407</v>
      </c>
      <c r="B62" s="141"/>
      <c r="C62" s="139"/>
      <c r="D62" s="141"/>
      <c r="G62" s="139"/>
      <c r="H62" s="141"/>
      <c r="I62" s="139"/>
      <c r="J62" s="141"/>
    </row>
    <row r="63" spans="1:10" ht="13.5" thickBot="1">
      <c r="A63" s="139" t="s">
        <v>54</v>
      </c>
      <c r="B63" s="140"/>
      <c r="C63" s="139" t="s">
        <v>38</v>
      </c>
      <c r="D63" s="140"/>
      <c r="G63" s="139"/>
      <c r="H63" s="141"/>
      <c r="I63" s="139"/>
      <c r="J63" s="141"/>
    </row>
    <row r="64" spans="1:10" ht="15">
      <c r="A64" s="15"/>
    </row>
    <row r="65" spans="1:9" ht="15.75">
      <c r="A65" s="54" t="s">
        <v>408</v>
      </c>
    </row>
    <row r="66" spans="1:9" ht="15.75" thickBot="1">
      <c r="A66" s="15"/>
    </row>
    <row r="67" spans="1:9" ht="13.5" thickBot="1">
      <c r="A67" s="139" t="s">
        <v>54</v>
      </c>
      <c r="B67" s="140"/>
      <c r="C67" s="139" t="s">
        <v>38</v>
      </c>
      <c r="D67" s="140"/>
    </row>
    <row r="68" spans="1:9">
      <c r="A68" s="139"/>
      <c r="B68" s="141"/>
      <c r="C68" s="139"/>
      <c r="D68" s="141"/>
    </row>
    <row r="69" spans="1:9" ht="30.75" customHeight="1">
      <c r="A69" s="155" t="s">
        <v>409</v>
      </c>
      <c r="B69" s="155"/>
      <c r="C69" s="155"/>
      <c r="D69" s="155"/>
      <c r="E69" s="155"/>
      <c r="F69" s="155"/>
      <c r="G69" s="155"/>
      <c r="H69" s="155"/>
      <c r="I69" s="155"/>
    </row>
    <row r="70" spans="1:9" ht="15.75" thickBot="1">
      <c r="A70" s="15"/>
    </row>
    <row r="71" spans="1:9" ht="13.5" thickBot="1">
      <c r="A71" s="139" t="s">
        <v>54</v>
      </c>
      <c r="B71" s="140"/>
      <c r="C71" s="139" t="s">
        <v>38</v>
      </c>
      <c r="D71" s="140"/>
    </row>
    <row r="72" spans="1:9" ht="15">
      <c r="A72" s="15"/>
    </row>
    <row r="73" spans="1:9" ht="15.75">
      <c r="A73" s="54" t="s">
        <v>410</v>
      </c>
    </row>
    <row r="74" spans="1:9" ht="15.75" thickBot="1">
      <c r="A74" s="15"/>
    </row>
    <row r="75" spans="1:9" ht="13.5" thickBot="1">
      <c r="A75" s="139" t="s">
        <v>54</v>
      </c>
      <c r="B75" s="140"/>
      <c r="C75" s="139" t="s">
        <v>38</v>
      </c>
      <c r="D75" s="140"/>
    </row>
    <row r="76" spans="1:9" ht="15">
      <c r="A76" s="15"/>
    </row>
    <row r="77" spans="1:9" ht="15.75">
      <c r="A77" s="54" t="s">
        <v>411</v>
      </c>
    </row>
    <row r="78" spans="1:9" ht="15.75" thickBot="1">
      <c r="A78" s="15"/>
    </row>
    <row r="79" spans="1:9" ht="13.5" thickBot="1">
      <c r="A79" s="139" t="s">
        <v>54</v>
      </c>
      <c r="B79" s="140"/>
      <c r="C79" s="139" t="s">
        <v>38</v>
      </c>
      <c r="D79" s="140"/>
    </row>
    <row r="80" spans="1:9" ht="15">
      <c r="A80" s="15"/>
    </row>
    <row r="81" spans="1:9" ht="30.75" customHeight="1" thickBot="1">
      <c r="A81" s="155" t="s">
        <v>412</v>
      </c>
      <c r="B81" s="155"/>
      <c r="C81" s="155"/>
      <c r="D81" s="155"/>
      <c r="E81" s="155"/>
      <c r="F81" s="155"/>
      <c r="G81" s="155"/>
      <c r="H81" s="155"/>
      <c r="I81" s="155"/>
    </row>
    <row r="82" spans="1:9" ht="13.5" thickBot="1">
      <c r="A82" s="139" t="s">
        <v>54</v>
      </c>
      <c r="B82" s="140"/>
      <c r="C82" s="139" t="s">
        <v>38</v>
      </c>
      <c r="D82" s="140"/>
    </row>
    <row r="83" spans="1:9" ht="15">
      <c r="A83" s="15"/>
    </row>
    <row r="84" spans="1:9" ht="16.5" thickBot="1">
      <c r="A84" s="54" t="s">
        <v>413</v>
      </c>
      <c r="F84" s="51"/>
      <c r="G84" s="143"/>
      <c r="H84" s="143"/>
      <c r="I84" s="143"/>
    </row>
    <row r="85" spans="1:9" ht="13.5" thickBot="1">
      <c r="A85" s="139" t="s">
        <v>54</v>
      </c>
      <c r="B85" s="140"/>
      <c r="C85" s="139" t="s">
        <v>38</v>
      </c>
      <c r="D85" s="140"/>
      <c r="F85" s="139"/>
      <c r="G85" s="141"/>
      <c r="H85" s="141"/>
      <c r="I85" s="141"/>
    </row>
    <row r="86" spans="1:9">
      <c r="A86" s="139"/>
      <c r="B86" s="141"/>
      <c r="C86" s="139"/>
      <c r="D86" s="141"/>
      <c r="F86" s="139"/>
      <c r="G86" s="141"/>
      <c r="H86" s="139"/>
      <c r="I86" s="141"/>
    </row>
    <row r="87" spans="1:9" ht="15.75" thickBot="1">
      <c r="A87" s="51" t="s">
        <v>414</v>
      </c>
      <c r="B87" s="141"/>
      <c r="C87" s="139"/>
      <c r="D87" s="141"/>
      <c r="F87" s="139"/>
      <c r="G87" s="141"/>
      <c r="H87" s="139"/>
      <c r="I87" s="141"/>
    </row>
    <row r="88" spans="1:9" ht="15.75" thickBot="1">
      <c r="A88" s="51" t="s">
        <v>37</v>
      </c>
      <c r="B88" s="140"/>
      <c r="C88" s="139" t="s">
        <v>38</v>
      </c>
      <c r="D88" s="140"/>
      <c r="F88" s="139"/>
      <c r="G88" s="141"/>
      <c r="H88" s="139"/>
      <c r="I88" s="141"/>
    </row>
    <row r="89" spans="1:9">
      <c r="A89" s="139"/>
      <c r="B89" s="141"/>
      <c r="C89" s="139"/>
      <c r="D89" s="141"/>
      <c r="F89" s="139"/>
      <c r="G89" s="141"/>
      <c r="H89" s="139"/>
      <c r="I89" s="141"/>
    </row>
    <row r="90" spans="1:9" ht="15.75">
      <c r="A90" s="54" t="s">
        <v>415</v>
      </c>
      <c r="F90" s="51"/>
    </row>
    <row r="91" spans="1:9" ht="15.75">
      <c r="A91" s="54"/>
      <c r="F91" s="51"/>
      <c r="H91" s="51"/>
    </row>
    <row r="92" spans="1:9" ht="15.75" thickBot="1">
      <c r="A92" s="15" t="s">
        <v>416</v>
      </c>
      <c r="F92" s="51"/>
      <c r="H92" s="51"/>
    </row>
    <row r="93" spans="1:9" ht="12.75" customHeight="1" thickBot="1">
      <c r="A93" s="139" t="s">
        <v>54</v>
      </c>
      <c r="B93" s="140"/>
      <c r="C93" s="139" t="s">
        <v>38</v>
      </c>
      <c r="D93" s="140"/>
      <c r="F93" s="139"/>
      <c r="G93" s="141"/>
      <c r="H93" s="141"/>
      <c r="I93" s="141"/>
    </row>
    <row r="94" spans="1:9" ht="12.75" customHeight="1">
      <c r="A94" s="139"/>
      <c r="B94" s="141"/>
      <c r="C94" s="139"/>
      <c r="D94" s="141"/>
      <c r="F94" s="139"/>
      <c r="G94" s="141"/>
      <c r="H94" s="139"/>
      <c r="I94" s="141"/>
    </row>
    <row r="95" spans="1:9" ht="12.75" customHeight="1" thickBot="1">
      <c r="A95" s="51" t="s">
        <v>417</v>
      </c>
      <c r="B95" s="141"/>
      <c r="C95" s="139"/>
      <c r="D95" s="141"/>
      <c r="F95" s="139"/>
      <c r="G95" s="141"/>
      <c r="H95" s="139"/>
      <c r="I95" s="141"/>
    </row>
    <row r="96" spans="1:9" ht="12.75" customHeight="1" thickBot="1">
      <c r="A96" s="51" t="s">
        <v>54</v>
      </c>
      <c r="B96" s="140"/>
      <c r="C96" s="139" t="s">
        <v>38</v>
      </c>
      <c r="D96" s="140"/>
      <c r="F96" s="139"/>
      <c r="G96" s="141"/>
      <c r="H96" s="139"/>
      <c r="I96" s="141"/>
    </row>
    <row r="97" spans="1:9" ht="12.75" customHeight="1">
      <c r="A97" s="139"/>
      <c r="B97" s="141"/>
      <c r="C97" s="139"/>
      <c r="D97" s="141"/>
      <c r="F97" s="139"/>
      <c r="G97" s="141"/>
      <c r="H97" s="139"/>
      <c r="I97" s="141"/>
    </row>
    <row r="98" spans="1:9" ht="12.75" customHeight="1" thickBot="1">
      <c r="A98" s="54" t="s">
        <v>418</v>
      </c>
      <c r="B98" s="141"/>
      <c r="C98" s="139"/>
      <c r="D98" s="141"/>
      <c r="F98" s="139"/>
      <c r="G98" s="141"/>
      <c r="H98" s="139"/>
      <c r="I98" s="141"/>
    </row>
    <row r="99" spans="1:9" ht="12.75" customHeight="1" thickBot="1">
      <c r="A99" s="15" t="s">
        <v>54</v>
      </c>
      <c r="B99" s="140"/>
      <c r="C99" s="139" t="s">
        <v>38</v>
      </c>
      <c r="D99" s="140"/>
      <c r="F99" s="139"/>
      <c r="G99" s="141"/>
      <c r="H99" s="139"/>
      <c r="I99" s="141"/>
    </row>
    <row r="100" spans="1:9" ht="12.75" customHeight="1">
      <c r="A100" s="15"/>
      <c r="B100" s="141"/>
      <c r="C100" s="139"/>
      <c r="D100" s="141"/>
      <c r="F100" s="139"/>
      <c r="G100" s="141"/>
      <c r="H100" s="139"/>
      <c r="I100" s="141"/>
    </row>
    <row r="101" spans="1:9" ht="12.75" customHeight="1">
      <c r="A101" s="15" t="s">
        <v>405</v>
      </c>
      <c r="B101" s="141"/>
      <c r="C101" s="139"/>
      <c r="D101" s="141"/>
      <c r="F101" s="139"/>
      <c r="G101" s="141"/>
      <c r="H101" s="139"/>
      <c r="I101" s="141"/>
    </row>
    <row r="102" spans="1:9">
      <c r="A102" s="139"/>
      <c r="B102" s="141"/>
      <c r="C102" s="139"/>
      <c r="D102" s="141"/>
      <c r="F102" s="139"/>
      <c r="G102" s="141"/>
      <c r="H102" s="139"/>
      <c r="I102" s="141"/>
    </row>
    <row r="103" spans="1:9" ht="15.75">
      <c r="A103" s="54" t="s">
        <v>313</v>
      </c>
      <c r="G103" s="54" t="s">
        <v>314</v>
      </c>
    </row>
    <row r="104" spans="1:9" ht="15">
      <c r="A104" s="15"/>
    </row>
    <row r="105" spans="1:9" ht="15">
      <c r="A105" s="15" t="s">
        <v>315</v>
      </c>
      <c r="F105" s="15" t="s">
        <v>316</v>
      </c>
    </row>
  </sheetData>
  <mergeCells count="3">
    <mergeCell ref="A81:I81"/>
    <mergeCell ref="A51:I51"/>
    <mergeCell ref="A69:I69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6"/>
  <sheetViews>
    <sheetView zoomScaleNormal="100" workbookViewId="0">
      <selection activeCell="O6" sqref="O6"/>
    </sheetView>
  </sheetViews>
  <sheetFormatPr defaultRowHeight="12.75"/>
  <cols>
    <col min="1" max="2" width="3.28515625" customWidth="1"/>
    <col min="3" max="3" width="3.42578125" customWidth="1"/>
    <col min="4" max="4" width="12.5703125" customWidth="1"/>
    <col min="5" max="5" width="5.140625" customWidth="1"/>
    <col min="6" max="6" width="14.28515625" customWidth="1"/>
    <col min="7" max="7" width="5" customWidth="1"/>
    <col min="8" max="8" width="14" customWidth="1"/>
    <col min="9" max="9" width="5.140625" customWidth="1"/>
    <col min="10" max="10" width="14.85546875" customWidth="1"/>
    <col min="11" max="11" width="5.140625" customWidth="1"/>
    <col min="12" max="12" width="13.42578125" customWidth="1"/>
    <col min="13" max="13" width="5.28515625" customWidth="1"/>
    <col min="14" max="14" width="15.140625" customWidth="1"/>
    <col min="15" max="15" width="4.85546875" customWidth="1"/>
    <col min="17" max="17" width="5.5703125" customWidth="1"/>
  </cols>
  <sheetData>
    <row r="1" spans="1:16">
      <c r="P1" s="151" t="s">
        <v>537</v>
      </c>
    </row>
    <row r="2" spans="1:16" ht="15">
      <c r="A2" s="3" t="s">
        <v>0</v>
      </c>
      <c r="B2" s="1"/>
      <c r="D2" s="3" t="s">
        <v>1</v>
      </c>
      <c r="P2" s="152" t="s">
        <v>538</v>
      </c>
    </row>
    <row r="3" spans="1:16">
      <c r="P3" s="151" t="s">
        <v>543</v>
      </c>
    </row>
    <row r="4" spans="1:16">
      <c r="A4" s="3" t="s">
        <v>2</v>
      </c>
      <c r="B4" s="3"/>
      <c r="C4" s="3"/>
      <c r="D4" s="3"/>
    </row>
    <row r="6" spans="1:16">
      <c r="B6" t="s">
        <v>3</v>
      </c>
      <c r="F6" s="2"/>
      <c r="J6" t="s">
        <v>4</v>
      </c>
      <c r="L6" s="2"/>
    </row>
    <row r="8" spans="1:16">
      <c r="B8" t="s">
        <v>5</v>
      </c>
    </row>
    <row r="9" spans="1:16">
      <c r="D9" t="s">
        <v>6</v>
      </c>
      <c r="F9" t="s">
        <v>7</v>
      </c>
      <c r="H9" t="s">
        <v>8</v>
      </c>
      <c r="J9" t="s">
        <v>9</v>
      </c>
      <c r="L9" t="s">
        <v>10</v>
      </c>
      <c r="N9" t="s">
        <v>11</v>
      </c>
    </row>
    <row r="10" spans="1:16">
      <c r="D10" s="2"/>
      <c r="F10" s="2"/>
      <c r="H10" s="2"/>
      <c r="J10" s="2"/>
      <c r="L10" s="2"/>
      <c r="N10" s="2"/>
    </row>
    <row r="15" spans="1:16">
      <c r="A15" s="7" t="s">
        <v>12</v>
      </c>
      <c r="B15" s="7"/>
      <c r="C15" s="7"/>
      <c r="D15" s="7"/>
      <c r="E15" s="7"/>
      <c r="H15" t="s">
        <v>13</v>
      </c>
    </row>
    <row r="16" spans="1:16">
      <c r="A16" t="s">
        <v>198</v>
      </c>
      <c r="B16" t="s">
        <v>14</v>
      </c>
      <c r="J16" s="2"/>
      <c r="K16" s="2"/>
      <c r="L16" s="2"/>
      <c r="M16" s="2"/>
      <c r="N16" s="2"/>
    </row>
    <row r="18" spans="1:15">
      <c r="A18" t="s">
        <v>199</v>
      </c>
      <c r="B18" t="s">
        <v>15</v>
      </c>
      <c r="J18" s="2"/>
      <c r="L18" t="s">
        <v>16</v>
      </c>
    </row>
    <row r="20" spans="1:15">
      <c r="A20" t="s">
        <v>200</v>
      </c>
      <c r="B20" t="s">
        <v>17</v>
      </c>
    </row>
    <row r="21" spans="1:15">
      <c r="C21" t="s">
        <v>18</v>
      </c>
      <c r="J21" s="2"/>
      <c r="K21" s="2"/>
      <c r="L21" s="2"/>
      <c r="M21" s="2"/>
      <c r="N21" s="2"/>
    </row>
    <row r="22" spans="1:15">
      <c r="C22" t="s">
        <v>19</v>
      </c>
      <c r="J22" s="2"/>
      <c r="K22" s="2"/>
      <c r="L22" s="2"/>
      <c r="M22" s="2"/>
      <c r="N22" s="2"/>
    </row>
    <row r="23" spans="1:15">
      <c r="C23" t="s">
        <v>21</v>
      </c>
      <c r="J23" s="2"/>
      <c r="K23" s="2"/>
      <c r="L23" s="2"/>
      <c r="M23" s="2"/>
      <c r="N23" s="2"/>
    </row>
    <row r="24" spans="1:15">
      <c r="C24" t="s">
        <v>20</v>
      </c>
      <c r="J24" s="2"/>
      <c r="K24" s="2"/>
      <c r="L24" s="2"/>
      <c r="M24" s="2"/>
      <c r="N24" s="2"/>
    </row>
    <row r="26" spans="1:15">
      <c r="C26" t="s">
        <v>22</v>
      </c>
      <c r="L26" s="2"/>
    </row>
    <row r="27" spans="1:15">
      <c r="C27" t="s">
        <v>23</v>
      </c>
      <c r="L27" s="2"/>
    </row>
    <row r="29" spans="1:15">
      <c r="B29" s="10" t="s">
        <v>216</v>
      </c>
    </row>
    <row r="30" spans="1:15">
      <c r="A30" s="11" t="s">
        <v>201</v>
      </c>
      <c r="B30" t="s">
        <v>40</v>
      </c>
    </row>
    <row r="31" spans="1:15">
      <c r="A31" s="11"/>
      <c r="G31" t="s">
        <v>295</v>
      </c>
      <c r="M31" t="s">
        <v>297</v>
      </c>
      <c r="O31" s="9"/>
    </row>
    <row r="32" spans="1:15">
      <c r="D32" s="2"/>
      <c r="E32" s="2"/>
      <c r="F32" s="2"/>
      <c r="H32" s="2"/>
      <c r="I32" s="2"/>
      <c r="J32" s="2"/>
      <c r="L32" s="2"/>
      <c r="M32" s="2"/>
      <c r="N32" s="2"/>
    </row>
    <row r="33" spans="1:15">
      <c r="D33" s="2"/>
      <c r="E33" s="2"/>
      <c r="F33" s="2"/>
      <c r="H33" s="2"/>
      <c r="I33" s="2"/>
      <c r="J33" s="2"/>
      <c r="L33" s="2"/>
      <c r="M33" s="2"/>
      <c r="N33" s="2"/>
    </row>
    <row r="34" spans="1:15">
      <c r="D34" s="2"/>
      <c r="E34" s="2"/>
      <c r="F34" s="2"/>
      <c r="H34" s="2"/>
      <c r="I34" s="2"/>
      <c r="J34" s="2"/>
      <c r="L34" s="2"/>
      <c r="M34" s="2"/>
      <c r="N34" s="2"/>
    </row>
    <row r="36" spans="1:15">
      <c r="A36" s="11" t="s">
        <v>202</v>
      </c>
      <c r="B36" t="s">
        <v>41</v>
      </c>
    </row>
    <row r="38" spans="1:15">
      <c r="D38" t="s">
        <v>42</v>
      </c>
      <c r="F38" s="2"/>
      <c r="G38" t="s">
        <v>43</v>
      </c>
      <c r="H38" t="s">
        <v>44</v>
      </c>
      <c r="J38" s="2"/>
      <c r="K38" t="s">
        <v>43</v>
      </c>
      <c r="L38" t="s">
        <v>45</v>
      </c>
      <c r="N38" s="2"/>
      <c r="O38" t="s">
        <v>43</v>
      </c>
    </row>
    <row r="39" spans="1:15">
      <c r="E39" s="5" t="s">
        <v>46</v>
      </c>
      <c r="F39" t="s">
        <v>47</v>
      </c>
      <c r="I39" s="5" t="s">
        <v>46</v>
      </c>
      <c r="J39" t="s">
        <v>48</v>
      </c>
      <c r="N39" t="s">
        <v>49</v>
      </c>
    </row>
    <row r="40" spans="1:15">
      <c r="F40" t="s">
        <v>50</v>
      </c>
      <c r="J40" t="s">
        <v>51</v>
      </c>
    </row>
    <row r="41" spans="1:15">
      <c r="B41" s="10"/>
    </row>
    <row r="42" spans="1:15">
      <c r="B42" s="10" t="s">
        <v>217</v>
      </c>
      <c r="C42" s="10"/>
      <c r="D42" s="10"/>
      <c r="E42" s="10"/>
      <c r="F42" s="10"/>
      <c r="G42" s="10"/>
      <c r="H42" s="10"/>
    </row>
    <row r="43" spans="1:15">
      <c r="A43" s="11" t="s">
        <v>206</v>
      </c>
      <c r="F43" t="s">
        <v>7</v>
      </c>
      <c r="H43" t="s">
        <v>8</v>
      </c>
      <c r="J43" t="s">
        <v>9</v>
      </c>
      <c r="L43" t="s">
        <v>10</v>
      </c>
      <c r="N43" t="s">
        <v>11</v>
      </c>
    </row>
    <row r="44" spans="1:15">
      <c r="F44" s="2"/>
      <c r="H44" s="2"/>
      <c r="J44" s="2"/>
      <c r="L44" s="2"/>
      <c r="N44" s="2"/>
    </row>
    <row r="46" spans="1:15">
      <c r="B46" s="10" t="s">
        <v>24</v>
      </c>
    </row>
    <row r="47" spans="1:15">
      <c r="A47" s="11" t="s">
        <v>207</v>
      </c>
      <c r="B47" t="s">
        <v>25</v>
      </c>
    </row>
    <row r="48" spans="1:15">
      <c r="C48" t="s">
        <v>17</v>
      </c>
    </row>
    <row r="49" spans="1:15">
      <c r="C49" t="s">
        <v>18</v>
      </c>
      <c r="J49" s="2"/>
      <c r="K49" s="2"/>
      <c r="L49" s="2"/>
      <c r="M49" s="2"/>
      <c r="N49" s="2"/>
    </row>
    <row r="50" spans="1:15">
      <c r="C50" t="s">
        <v>19</v>
      </c>
      <c r="J50" s="2"/>
      <c r="K50" s="2"/>
      <c r="L50" s="2"/>
      <c r="M50" s="2"/>
      <c r="N50" s="2"/>
    </row>
    <row r="51" spans="1:15">
      <c r="C51" t="s">
        <v>21</v>
      </c>
      <c r="J51" s="2"/>
      <c r="K51" s="2"/>
      <c r="L51" s="2"/>
      <c r="M51" s="2"/>
      <c r="N51" s="2"/>
    </row>
    <row r="52" spans="1:15">
      <c r="C52" t="s">
        <v>20</v>
      </c>
      <c r="J52" s="2"/>
      <c r="K52" s="2"/>
      <c r="L52" s="2"/>
      <c r="M52" s="2"/>
      <c r="N52" s="2"/>
    </row>
    <row r="54" spans="1:15">
      <c r="C54" t="s">
        <v>22</v>
      </c>
      <c r="L54" s="2"/>
    </row>
    <row r="55" spans="1:15">
      <c r="C55" t="s">
        <v>23</v>
      </c>
      <c r="L55" s="2"/>
    </row>
    <row r="57" spans="1:15">
      <c r="B57" s="10" t="s">
        <v>218</v>
      </c>
    </row>
    <row r="58" spans="1:15" ht="13.5" thickBot="1">
      <c r="A58" s="11" t="s">
        <v>208</v>
      </c>
      <c r="B58" s="10"/>
      <c r="C58" t="s">
        <v>228</v>
      </c>
    </row>
    <row r="59" spans="1:15" ht="13.5" thickBot="1">
      <c r="C59" t="s">
        <v>219</v>
      </c>
      <c r="F59" s="5" t="s">
        <v>27</v>
      </c>
      <c r="G59" s="4"/>
      <c r="J59" s="5" t="s">
        <v>28</v>
      </c>
      <c r="K59" s="4"/>
      <c r="N59" s="5" t="s">
        <v>29</v>
      </c>
      <c r="O59" s="4"/>
    </row>
    <row r="60" spans="1:15" ht="13.5" thickBot="1">
      <c r="F60" s="5" t="s">
        <v>30</v>
      </c>
      <c r="G60" s="4"/>
      <c r="J60" s="5" t="s">
        <v>31</v>
      </c>
      <c r="K60" s="4"/>
      <c r="N60" s="5" t="s">
        <v>32</v>
      </c>
      <c r="O60" s="4"/>
    </row>
    <row r="61" spans="1:15" ht="13.5" thickBot="1">
      <c r="F61" s="5" t="s">
        <v>33</v>
      </c>
      <c r="G61" s="4"/>
      <c r="J61" s="5" t="s">
        <v>34</v>
      </c>
      <c r="K61" s="4"/>
      <c r="N61" s="5" t="s">
        <v>35</v>
      </c>
      <c r="O61" s="4"/>
    </row>
    <row r="62" spans="1:15" ht="13.5" thickBot="1">
      <c r="C62" t="s">
        <v>235</v>
      </c>
      <c r="N62" s="5" t="s">
        <v>36</v>
      </c>
      <c r="O62" s="4"/>
    </row>
    <row r="63" spans="1:15" ht="13.5" thickBot="1">
      <c r="D63" t="s">
        <v>240</v>
      </c>
      <c r="H63" s="5" t="s">
        <v>54</v>
      </c>
      <c r="I63" s="31"/>
      <c r="J63" s="5" t="s">
        <v>38</v>
      </c>
      <c r="K63" s="31"/>
      <c r="L63" t="s">
        <v>39</v>
      </c>
      <c r="N63" s="2"/>
      <c r="O63" s="2"/>
    </row>
    <row r="65" spans="1:13">
      <c r="B65" s="10" t="s">
        <v>220</v>
      </c>
    </row>
    <row r="67" spans="1:13">
      <c r="A67" s="11" t="s">
        <v>221</v>
      </c>
      <c r="B67" t="s">
        <v>52</v>
      </c>
    </row>
    <row r="69" spans="1:13">
      <c r="C69" t="s">
        <v>224</v>
      </c>
    </row>
    <row r="70" spans="1:13">
      <c r="D70" t="s">
        <v>225</v>
      </c>
      <c r="H70" t="s">
        <v>223</v>
      </c>
      <c r="L70" t="s">
        <v>222</v>
      </c>
    </row>
    <row r="71" spans="1:13">
      <c r="B71">
        <v>1</v>
      </c>
      <c r="D71" s="2"/>
      <c r="E71" s="2"/>
      <c r="H71" s="2"/>
      <c r="I71" s="2"/>
      <c r="L71" s="2"/>
      <c r="M71" s="2"/>
    </row>
    <row r="72" spans="1:13">
      <c r="B72">
        <v>2</v>
      </c>
      <c r="D72" s="2"/>
      <c r="E72" s="2"/>
      <c r="H72" s="2"/>
      <c r="I72" s="2"/>
      <c r="L72" s="2"/>
      <c r="M72" s="2"/>
    </row>
    <row r="73" spans="1:13">
      <c r="B73">
        <v>3</v>
      </c>
      <c r="D73" s="2"/>
      <c r="E73" s="2"/>
      <c r="H73" s="2"/>
      <c r="I73" s="2"/>
      <c r="L73" s="2"/>
      <c r="M73" s="2"/>
    </row>
    <row r="75" spans="1:13" ht="13.5" thickBot="1">
      <c r="B75" t="s">
        <v>226</v>
      </c>
    </row>
    <row r="76" spans="1:13" ht="13.5" thickBot="1">
      <c r="B76" t="s">
        <v>53</v>
      </c>
      <c r="J76" s="5" t="s">
        <v>54</v>
      </c>
      <c r="K76" s="31"/>
      <c r="L76" s="5" t="s">
        <v>38</v>
      </c>
      <c r="M76" s="31"/>
    </row>
  </sheetData>
  <phoneticPr fontId="0" type="noConversion"/>
  <pageMargins left="0.75" right="0.75" top="1" bottom="1" header="0.5" footer="0.5"/>
  <pageSetup scale="62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319"/>
  <sheetViews>
    <sheetView zoomScaleNormal="100" workbookViewId="0">
      <selection activeCell="P3" sqref="P3"/>
    </sheetView>
  </sheetViews>
  <sheetFormatPr defaultRowHeight="12.75"/>
  <cols>
    <col min="1" max="2" width="3.28515625" customWidth="1"/>
    <col min="3" max="3" width="3.42578125" customWidth="1"/>
    <col min="4" max="4" width="12.5703125" customWidth="1"/>
    <col min="5" max="5" width="5.140625" customWidth="1"/>
    <col min="6" max="6" width="14.28515625" customWidth="1"/>
    <col min="7" max="7" width="5" customWidth="1"/>
    <col min="8" max="8" width="14" customWidth="1"/>
    <col min="9" max="9" width="5.140625" customWidth="1"/>
    <col min="10" max="10" width="14.85546875" customWidth="1"/>
    <col min="11" max="11" width="5.140625" customWidth="1"/>
    <col min="12" max="12" width="13.42578125" customWidth="1"/>
    <col min="13" max="13" width="5.28515625" customWidth="1"/>
    <col min="14" max="14" width="15.140625" customWidth="1"/>
    <col min="15" max="15" width="4.85546875" customWidth="1"/>
  </cols>
  <sheetData>
    <row r="1" spans="1:16">
      <c r="P1" s="151" t="s">
        <v>537</v>
      </c>
    </row>
    <row r="2" spans="1:16" ht="15">
      <c r="A2" s="3" t="s">
        <v>0</v>
      </c>
      <c r="B2" s="1"/>
      <c r="D2" s="3" t="s">
        <v>1</v>
      </c>
      <c r="P2" s="152" t="s">
        <v>538</v>
      </c>
    </row>
    <row r="3" spans="1:16">
      <c r="P3" s="151" t="s">
        <v>543</v>
      </c>
    </row>
    <row r="4" spans="1:16">
      <c r="A4" s="3" t="s">
        <v>2</v>
      </c>
      <c r="B4" s="3"/>
      <c r="C4" s="3"/>
      <c r="D4" s="3"/>
    </row>
    <row r="6" spans="1:16">
      <c r="B6" t="s">
        <v>3</v>
      </c>
      <c r="F6" s="2"/>
      <c r="J6" t="s">
        <v>4</v>
      </c>
      <c r="L6" s="2"/>
    </row>
    <row r="8" spans="1:16">
      <c r="B8" t="s">
        <v>5</v>
      </c>
    </row>
    <row r="9" spans="1:16">
      <c r="D9" t="s">
        <v>6</v>
      </c>
      <c r="F9" t="s">
        <v>7</v>
      </c>
      <c r="H9" t="s">
        <v>8</v>
      </c>
      <c r="J9" t="s">
        <v>9</v>
      </c>
      <c r="L9" t="s">
        <v>10</v>
      </c>
      <c r="N9" t="s">
        <v>11</v>
      </c>
    </row>
    <row r="10" spans="1:16">
      <c r="D10" s="2"/>
      <c r="F10" s="2"/>
      <c r="H10" s="2"/>
      <c r="J10" s="2"/>
      <c r="L10" s="2"/>
      <c r="N10" s="2"/>
    </row>
    <row r="15" spans="1:16">
      <c r="A15" s="6" t="s">
        <v>227</v>
      </c>
      <c r="B15" s="6"/>
      <c r="C15" s="6"/>
      <c r="D15" s="6"/>
    </row>
    <row r="17" spans="1:14">
      <c r="B17" t="s">
        <v>55</v>
      </c>
      <c r="H17" t="s">
        <v>56</v>
      </c>
    </row>
    <row r="18" spans="1:14">
      <c r="H18" t="s">
        <v>236</v>
      </c>
    </row>
    <row r="19" spans="1:14">
      <c r="B19" s="6" t="s">
        <v>57</v>
      </c>
    </row>
    <row r="21" spans="1:14">
      <c r="A21" t="s">
        <v>198</v>
      </c>
      <c r="B21" t="s">
        <v>14</v>
      </c>
      <c r="J21" s="2"/>
      <c r="K21" s="2"/>
      <c r="L21" s="2"/>
      <c r="M21" s="2"/>
      <c r="N21" s="2"/>
    </row>
    <row r="23" spans="1:14">
      <c r="A23" t="s">
        <v>199</v>
      </c>
      <c r="B23" t="s">
        <v>15</v>
      </c>
      <c r="J23" s="2"/>
      <c r="L23" t="s">
        <v>16</v>
      </c>
    </row>
    <row r="25" spans="1:14">
      <c r="A25" t="s">
        <v>200</v>
      </c>
      <c r="B25" t="s">
        <v>17</v>
      </c>
    </row>
    <row r="26" spans="1:14">
      <c r="C26" t="s">
        <v>18</v>
      </c>
      <c r="J26" s="2"/>
      <c r="K26" s="2"/>
      <c r="L26" s="2"/>
      <c r="M26" s="2"/>
      <c r="N26" s="2"/>
    </row>
    <row r="27" spans="1:14">
      <c r="C27" t="s">
        <v>19</v>
      </c>
      <c r="J27" s="2"/>
      <c r="K27" s="2"/>
      <c r="L27" s="2"/>
      <c r="M27" s="2"/>
      <c r="N27" s="2"/>
    </row>
    <row r="28" spans="1:14">
      <c r="C28" t="s">
        <v>21</v>
      </c>
      <c r="J28" s="2"/>
      <c r="K28" s="2"/>
      <c r="L28" s="2"/>
      <c r="M28" s="2"/>
      <c r="N28" s="2"/>
    </row>
    <row r="29" spans="1:14">
      <c r="C29" t="s">
        <v>20</v>
      </c>
      <c r="J29" s="2"/>
      <c r="K29" s="2"/>
      <c r="L29" s="2"/>
      <c r="M29" s="2"/>
      <c r="N29" s="2"/>
    </row>
    <row r="31" spans="1:14">
      <c r="C31" t="s">
        <v>22</v>
      </c>
      <c r="L31" s="2"/>
    </row>
    <row r="32" spans="1:14">
      <c r="C32" t="s">
        <v>23</v>
      </c>
      <c r="L32" s="2"/>
    </row>
    <row r="34" spans="1:14">
      <c r="B34" s="10" t="s">
        <v>217</v>
      </c>
      <c r="C34" s="10"/>
      <c r="D34" s="10"/>
      <c r="E34" s="10"/>
      <c r="F34" s="10"/>
      <c r="G34" s="10"/>
      <c r="H34" s="10"/>
    </row>
    <row r="35" spans="1:14">
      <c r="A35" t="s">
        <v>201</v>
      </c>
      <c r="F35" t="s">
        <v>7</v>
      </c>
      <c r="H35" t="s">
        <v>8</v>
      </c>
      <c r="J35" t="s">
        <v>9</v>
      </c>
      <c r="L35" t="s">
        <v>10</v>
      </c>
      <c r="N35" t="s">
        <v>11</v>
      </c>
    </row>
    <row r="36" spans="1:14">
      <c r="F36" s="2"/>
      <c r="H36" s="2"/>
      <c r="J36" s="2"/>
      <c r="L36" s="2"/>
      <c r="N36" s="2"/>
    </row>
    <row r="38" spans="1:14">
      <c r="B38" s="10" t="s">
        <v>58</v>
      </c>
      <c r="C38" s="10"/>
      <c r="D38" s="10"/>
    </row>
    <row r="39" spans="1:14">
      <c r="A39" s="11" t="s">
        <v>202</v>
      </c>
      <c r="D39" t="s">
        <v>59</v>
      </c>
      <c r="F39" s="2"/>
      <c r="H39" s="2"/>
      <c r="J39" s="2"/>
      <c r="L39" s="2"/>
      <c r="N39" s="2"/>
    </row>
    <row r="40" spans="1:14">
      <c r="D40" t="s">
        <v>60</v>
      </c>
      <c r="F40" s="2"/>
      <c r="H40" s="2"/>
      <c r="J40" s="2"/>
      <c r="L40" s="2"/>
      <c r="N40" s="2"/>
    </row>
    <row r="41" spans="1:14">
      <c r="D41" t="s">
        <v>61</v>
      </c>
      <c r="F41" s="2"/>
      <c r="H41" s="2"/>
      <c r="J41" s="2"/>
      <c r="L41" s="2"/>
      <c r="N41" s="2"/>
    </row>
    <row r="42" spans="1:14">
      <c r="D42" t="s">
        <v>62</v>
      </c>
      <c r="F42" s="2"/>
      <c r="H42" s="2"/>
      <c r="J42" s="2"/>
      <c r="L42" s="2"/>
      <c r="N42" s="2"/>
    </row>
    <row r="43" spans="1:14">
      <c r="D43" t="s">
        <v>63</v>
      </c>
      <c r="F43" s="2"/>
      <c r="H43" s="2"/>
      <c r="J43" s="2"/>
      <c r="L43" s="2"/>
      <c r="N43" s="2"/>
    </row>
    <row r="44" spans="1:14">
      <c r="D44" t="s">
        <v>64</v>
      </c>
      <c r="F44" s="2"/>
      <c r="H44" s="2"/>
      <c r="J44" s="2"/>
      <c r="L44" s="2"/>
      <c r="N44" s="2"/>
    </row>
    <row r="45" spans="1:14">
      <c r="D45" t="s">
        <v>65</v>
      </c>
      <c r="F45" s="2"/>
      <c r="H45" s="2"/>
      <c r="J45" s="2"/>
      <c r="L45" s="2"/>
      <c r="N45" s="2"/>
    </row>
    <row r="46" spans="1:14">
      <c r="D46" t="s">
        <v>66</v>
      </c>
      <c r="F46" s="2"/>
      <c r="H46" s="2"/>
      <c r="J46" s="2"/>
      <c r="L46" s="2"/>
      <c r="N46" s="2"/>
    </row>
    <row r="47" spans="1:14">
      <c r="D47" t="s">
        <v>67</v>
      </c>
      <c r="F47" s="2"/>
      <c r="H47" s="2"/>
      <c r="J47" s="2"/>
      <c r="L47" s="2"/>
      <c r="N47" s="2"/>
    </row>
    <row r="48" spans="1:14">
      <c r="D48" t="s">
        <v>68</v>
      </c>
      <c r="F48" s="2"/>
      <c r="H48" s="2"/>
      <c r="J48" s="2"/>
      <c r="L48" s="2"/>
      <c r="N48" s="2"/>
    </row>
    <row r="50" spans="1:16">
      <c r="A50" s="11" t="s">
        <v>206</v>
      </c>
      <c r="B50" s="10" t="s">
        <v>218</v>
      </c>
    </row>
    <row r="51" spans="1:16" ht="13.5" thickBot="1">
      <c r="B51" s="10"/>
      <c r="C51" t="s">
        <v>228</v>
      </c>
    </row>
    <row r="52" spans="1:16" ht="13.5" thickBot="1">
      <c r="C52" t="s">
        <v>219</v>
      </c>
      <c r="F52" s="5" t="s">
        <v>27</v>
      </c>
      <c r="G52" s="4"/>
      <c r="J52" s="5" t="s">
        <v>28</v>
      </c>
      <c r="K52" s="4"/>
      <c r="N52" s="5" t="s">
        <v>29</v>
      </c>
      <c r="O52" s="4"/>
    </row>
    <row r="53" spans="1:16" ht="13.5" thickBot="1">
      <c r="F53" s="5" t="s">
        <v>30</v>
      </c>
      <c r="G53" s="4"/>
      <c r="J53" s="5" t="s">
        <v>31</v>
      </c>
      <c r="K53" s="4"/>
      <c r="N53" s="5" t="s">
        <v>32</v>
      </c>
      <c r="O53" s="4"/>
    </row>
    <row r="54" spans="1:16" ht="13.5" thickBot="1">
      <c r="F54" s="5" t="s">
        <v>33</v>
      </c>
      <c r="G54" s="4"/>
      <c r="J54" s="5" t="s">
        <v>34</v>
      </c>
      <c r="K54" s="4"/>
      <c r="N54" s="5" t="s">
        <v>35</v>
      </c>
      <c r="O54" s="4"/>
    </row>
    <row r="55" spans="1:16" ht="13.5" thickBot="1">
      <c r="C55" t="s">
        <v>237</v>
      </c>
      <c r="N55" s="5" t="s">
        <v>36</v>
      </c>
      <c r="O55" s="4"/>
    </row>
    <row r="56" spans="1:16" ht="13.5" thickBot="1">
      <c r="D56" t="s">
        <v>240</v>
      </c>
      <c r="H56" t="s">
        <v>37</v>
      </c>
      <c r="I56" s="4"/>
      <c r="J56" t="s">
        <v>38</v>
      </c>
      <c r="K56" s="4"/>
      <c r="L56" t="s">
        <v>39</v>
      </c>
      <c r="N56" s="2"/>
      <c r="O56" s="2"/>
      <c r="P56" s="2"/>
    </row>
    <row r="59" spans="1:16">
      <c r="B59" s="10" t="s">
        <v>229</v>
      </c>
    </row>
    <row r="60" spans="1:16">
      <c r="A60" s="11" t="s">
        <v>207</v>
      </c>
      <c r="B60" t="s">
        <v>230</v>
      </c>
    </row>
    <row r="61" spans="1:16">
      <c r="H61" t="s">
        <v>295</v>
      </c>
      <c r="N61" t="s">
        <v>297</v>
      </c>
      <c r="O61" s="9"/>
    </row>
    <row r="62" spans="1:16">
      <c r="D62" s="2"/>
      <c r="E62" s="2"/>
      <c r="F62" s="2"/>
      <c r="H62" s="2"/>
      <c r="I62" s="2"/>
      <c r="J62" s="2"/>
      <c r="L62" s="2"/>
      <c r="M62" s="2"/>
      <c r="N62" s="2"/>
    </row>
    <row r="63" spans="1:16">
      <c r="D63" s="2"/>
      <c r="E63" s="2"/>
      <c r="F63" s="2"/>
      <c r="H63" s="2"/>
      <c r="I63" s="2"/>
      <c r="J63" s="2"/>
      <c r="L63" s="2"/>
      <c r="M63" s="2"/>
      <c r="N63" s="2"/>
    </row>
    <row r="64" spans="1:16">
      <c r="D64" s="2"/>
      <c r="E64" s="2"/>
      <c r="F64" s="2"/>
      <c r="H64" s="2"/>
      <c r="I64" s="2"/>
      <c r="J64" s="2"/>
      <c r="L64" s="2"/>
      <c r="M64" s="2"/>
      <c r="N64" s="2"/>
    </row>
    <row r="66" spans="1:15">
      <c r="A66" s="11" t="s">
        <v>208</v>
      </c>
      <c r="B66" t="s">
        <v>41</v>
      </c>
    </row>
    <row r="68" spans="1:15">
      <c r="D68" t="s">
        <v>42</v>
      </c>
      <c r="F68" s="2"/>
      <c r="G68" t="s">
        <v>43</v>
      </c>
      <c r="H68" t="s">
        <v>44</v>
      </c>
      <c r="J68" s="2"/>
      <c r="K68" t="s">
        <v>43</v>
      </c>
      <c r="L68" t="s">
        <v>45</v>
      </c>
      <c r="N68" s="2"/>
      <c r="O68" t="s">
        <v>43</v>
      </c>
    </row>
    <row r="69" spans="1:15">
      <c r="E69" s="5" t="s">
        <v>46</v>
      </c>
      <c r="F69" t="s">
        <v>47</v>
      </c>
      <c r="I69" s="5" t="s">
        <v>46</v>
      </c>
      <c r="J69" t="s">
        <v>48</v>
      </c>
      <c r="N69" t="s">
        <v>49</v>
      </c>
    </row>
    <row r="70" spans="1:15">
      <c r="F70" t="s">
        <v>50</v>
      </c>
      <c r="J70" t="s">
        <v>51</v>
      </c>
      <c r="L70" t="s">
        <v>215</v>
      </c>
    </row>
    <row r="72" spans="1:15">
      <c r="A72" s="11" t="s">
        <v>221</v>
      </c>
      <c r="B72" t="s">
        <v>109</v>
      </c>
    </row>
    <row r="73" spans="1:15">
      <c r="A73" s="11"/>
      <c r="H73" t="s">
        <v>296</v>
      </c>
      <c r="N73" t="s">
        <v>298</v>
      </c>
    </row>
    <row r="74" spans="1:15">
      <c r="A74" s="11"/>
    </row>
    <row r="75" spans="1:15">
      <c r="G75" t="s">
        <v>110</v>
      </c>
    </row>
    <row r="76" spans="1:15">
      <c r="H76" t="s">
        <v>295</v>
      </c>
      <c r="N76" t="s">
        <v>297</v>
      </c>
    </row>
    <row r="78" spans="1:15">
      <c r="D78" s="5" t="s">
        <v>111</v>
      </c>
      <c r="F78" s="2"/>
      <c r="J78" s="5" t="s">
        <v>112</v>
      </c>
      <c r="L78" s="2"/>
    </row>
    <row r="79" spans="1:15">
      <c r="F79" s="2"/>
      <c r="L79" s="2"/>
    </row>
    <row r="80" spans="1:15">
      <c r="F80" s="2"/>
      <c r="L80" s="2"/>
    </row>
    <row r="81" spans="1:14">
      <c r="F81" s="2"/>
      <c r="L81" s="2"/>
    </row>
    <row r="82" spans="1:14">
      <c r="F82" s="2"/>
      <c r="L82" s="2"/>
    </row>
    <row r="83" spans="1:14">
      <c r="F83" s="2"/>
      <c r="L83" s="2"/>
    </row>
    <row r="84" spans="1:14">
      <c r="F84" s="2"/>
      <c r="L84" s="2"/>
    </row>
    <row r="85" spans="1:14">
      <c r="F85" s="2"/>
      <c r="L85" s="2"/>
    </row>
    <row r="86" spans="1:14">
      <c r="F86" s="2"/>
      <c r="L86" s="2"/>
    </row>
    <row r="87" spans="1:14">
      <c r="F87" s="2"/>
      <c r="L87" s="2"/>
    </row>
    <row r="89" spans="1:14">
      <c r="B89" s="6" t="s">
        <v>231</v>
      </c>
    </row>
    <row r="90" spans="1:14">
      <c r="A90" s="11" t="s">
        <v>198</v>
      </c>
      <c r="B90" t="s">
        <v>25</v>
      </c>
      <c r="J90" s="2"/>
      <c r="K90" s="2"/>
      <c r="L90" s="2"/>
      <c r="M90" s="2"/>
      <c r="N90" s="2"/>
    </row>
    <row r="91" spans="1:14">
      <c r="C91" t="s">
        <v>17</v>
      </c>
    </row>
    <row r="92" spans="1:14">
      <c r="C92" t="s">
        <v>18</v>
      </c>
      <c r="J92" s="2"/>
      <c r="K92" s="2"/>
      <c r="L92" s="2"/>
      <c r="M92" s="2"/>
      <c r="N92" s="2"/>
    </row>
    <row r="93" spans="1:14">
      <c r="C93" t="s">
        <v>19</v>
      </c>
      <c r="J93" s="2"/>
      <c r="K93" s="2"/>
      <c r="L93" s="2"/>
      <c r="M93" s="2"/>
      <c r="N93" s="2"/>
    </row>
    <row r="94" spans="1:14">
      <c r="C94" t="s">
        <v>21</v>
      </c>
      <c r="J94" s="2"/>
      <c r="K94" s="2"/>
      <c r="L94" s="2"/>
      <c r="M94" s="2"/>
      <c r="N94" s="2"/>
    </row>
    <row r="95" spans="1:14">
      <c r="C95" t="s">
        <v>20</v>
      </c>
      <c r="J95" s="2"/>
      <c r="K95" s="2"/>
      <c r="L95" s="2"/>
      <c r="M95" s="2"/>
      <c r="N95" s="2"/>
    </row>
    <row r="97" spans="1:13">
      <c r="C97" t="s">
        <v>22</v>
      </c>
      <c r="L97" s="2"/>
    </row>
    <row r="98" spans="1:13">
      <c r="C98" t="s">
        <v>23</v>
      </c>
      <c r="L98" s="2"/>
    </row>
    <row r="99" spans="1:13" ht="13.5" thickBot="1"/>
    <row r="100" spans="1:13" ht="13.5" thickBot="1">
      <c r="A100" s="11" t="s">
        <v>199</v>
      </c>
      <c r="B100" t="s">
        <v>69</v>
      </c>
      <c r="J100" s="5" t="s">
        <v>54</v>
      </c>
      <c r="K100" s="31"/>
      <c r="L100" s="5" t="s">
        <v>38</v>
      </c>
      <c r="M100" s="31"/>
    </row>
    <row r="102" spans="1:13">
      <c r="E102" t="s">
        <v>70</v>
      </c>
      <c r="J102" t="s">
        <v>71</v>
      </c>
      <c r="M102" t="s">
        <v>16</v>
      </c>
    </row>
    <row r="103" spans="1:13">
      <c r="E103" s="2"/>
      <c r="F103" s="2"/>
      <c r="G103" s="2"/>
      <c r="H103" s="2"/>
      <c r="L103" s="2"/>
    </row>
    <row r="104" spans="1:13">
      <c r="E104" s="2"/>
      <c r="F104" s="2"/>
      <c r="G104" s="2"/>
      <c r="H104" s="2"/>
      <c r="L104" s="2"/>
    </row>
    <row r="105" spans="1:13">
      <c r="E105" s="2"/>
      <c r="F105" s="2"/>
      <c r="G105" s="2"/>
      <c r="H105" s="2"/>
      <c r="L105" s="2"/>
    </row>
    <row r="106" spans="1:13" ht="13.5" thickBot="1"/>
    <row r="107" spans="1:13" ht="13.5" thickBot="1">
      <c r="A107" s="11" t="s">
        <v>200</v>
      </c>
      <c r="B107" t="s">
        <v>232</v>
      </c>
      <c r="J107" s="5" t="s">
        <v>54</v>
      </c>
      <c r="K107" s="31"/>
      <c r="L107" s="5" t="s">
        <v>38</v>
      </c>
      <c r="M107" s="31"/>
    </row>
    <row r="112" spans="1:13" ht="13.5" thickBot="1"/>
    <row r="113" spans="1:13" ht="13.5" thickBot="1">
      <c r="A113" s="11" t="s">
        <v>201</v>
      </c>
      <c r="B113" t="s">
        <v>72</v>
      </c>
      <c r="J113" s="5" t="s">
        <v>54</v>
      </c>
      <c r="K113" s="31"/>
      <c r="L113" s="5" t="s">
        <v>38</v>
      </c>
      <c r="M113" s="31"/>
    </row>
    <row r="114" spans="1:13">
      <c r="C114" t="s">
        <v>73</v>
      </c>
    </row>
    <row r="115" spans="1:13">
      <c r="C115" t="s">
        <v>74</v>
      </c>
      <c r="E115" s="2"/>
      <c r="F115" s="2"/>
      <c r="G115" s="2"/>
      <c r="H115" s="2"/>
      <c r="J115" t="s">
        <v>75</v>
      </c>
      <c r="L115" s="2"/>
      <c r="M115" s="2"/>
    </row>
    <row r="116" spans="1:13" ht="13.5" thickBot="1">
      <c r="C116" t="s">
        <v>238</v>
      </c>
    </row>
    <row r="117" spans="1:13" ht="13.5" thickBot="1">
      <c r="G117" t="s">
        <v>239</v>
      </c>
      <c r="J117" s="5" t="s">
        <v>54</v>
      </c>
      <c r="K117" s="31"/>
      <c r="L117" s="5" t="s">
        <v>38</v>
      </c>
      <c r="M117" s="31"/>
    </row>
    <row r="120" spans="1:13" ht="13.5" thickBot="1">
      <c r="B120" s="6" t="s">
        <v>233</v>
      </c>
    </row>
    <row r="121" spans="1:13" ht="13.5" thickBot="1">
      <c r="A121" s="11" t="s">
        <v>198</v>
      </c>
      <c r="B121" t="s">
        <v>76</v>
      </c>
      <c r="H121" s="5" t="s">
        <v>77</v>
      </c>
      <c r="I121" s="4"/>
      <c r="L121" s="5" t="s">
        <v>78</v>
      </c>
      <c r="M121" s="4"/>
    </row>
    <row r="122" spans="1:13" ht="13.5" thickBot="1">
      <c r="H122" s="5" t="s">
        <v>79</v>
      </c>
      <c r="I122" s="4"/>
      <c r="L122" s="5" t="s">
        <v>80</v>
      </c>
      <c r="M122" s="4"/>
    </row>
    <row r="123" spans="1:13" ht="13.5" thickBot="1">
      <c r="H123" s="5" t="s">
        <v>81</v>
      </c>
      <c r="I123" s="4"/>
      <c r="L123" s="5" t="s">
        <v>82</v>
      </c>
      <c r="M123" s="4"/>
    </row>
    <row r="124" spans="1:13" ht="13.5" thickBot="1">
      <c r="H124" s="5" t="s">
        <v>83</v>
      </c>
      <c r="I124" s="4"/>
    </row>
    <row r="125" spans="1:13" ht="13.5" thickBot="1">
      <c r="H125" s="5" t="s">
        <v>84</v>
      </c>
      <c r="I125" s="4"/>
    </row>
    <row r="126" spans="1:13" ht="13.5" thickBot="1">
      <c r="H126" s="5" t="s">
        <v>244</v>
      </c>
      <c r="I126" s="4"/>
    </row>
    <row r="128" spans="1:13" ht="13.5" thickBot="1">
      <c r="A128" s="11" t="s">
        <v>199</v>
      </c>
      <c r="B128" t="s">
        <v>85</v>
      </c>
      <c r="G128" t="s">
        <v>86</v>
      </c>
    </row>
    <row r="129" spans="1:14" ht="13.5" thickBot="1">
      <c r="H129" s="5" t="s">
        <v>87</v>
      </c>
      <c r="I129" s="4"/>
    </row>
    <row r="130" spans="1:14" ht="13.5" thickBot="1">
      <c r="H130" s="5" t="s">
        <v>88</v>
      </c>
      <c r="I130" s="4"/>
    </row>
    <row r="131" spans="1:14" ht="13.5" thickBot="1">
      <c r="H131" s="5" t="s">
        <v>89</v>
      </c>
      <c r="I131" s="4"/>
    </row>
    <row r="133" spans="1:14" ht="13.5" thickBot="1">
      <c r="A133" s="11" t="s">
        <v>200</v>
      </c>
      <c r="B133" t="s">
        <v>90</v>
      </c>
    </row>
    <row r="134" spans="1:14" ht="13.5" thickBot="1">
      <c r="H134" s="5" t="s">
        <v>91</v>
      </c>
      <c r="I134" s="4"/>
      <c r="L134" s="5" t="s">
        <v>92</v>
      </c>
      <c r="M134" s="4"/>
    </row>
    <row r="135" spans="1:14" ht="13.5" thickBot="1">
      <c r="H135" s="5" t="s">
        <v>93</v>
      </c>
      <c r="I135" s="4"/>
      <c r="L135" s="5" t="s">
        <v>94</v>
      </c>
      <c r="M135" s="4"/>
    </row>
    <row r="136" spans="1:14" ht="13.5" thickBot="1">
      <c r="H136" s="5" t="s">
        <v>95</v>
      </c>
      <c r="I136" s="4"/>
      <c r="L136" s="5" t="s">
        <v>96</v>
      </c>
      <c r="M136" s="4"/>
    </row>
    <row r="138" spans="1:14">
      <c r="A138" s="11" t="s">
        <v>201</v>
      </c>
      <c r="B138" t="s">
        <v>97</v>
      </c>
      <c r="F138" s="2"/>
      <c r="H138" t="s">
        <v>98</v>
      </c>
      <c r="K138" t="s">
        <v>99</v>
      </c>
      <c r="M138" s="2"/>
      <c r="N138" t="s">
        <v>43</v>
      </c>
    </row>
    <row r="140" spans="1:14">
      <c r="A140" s="11" t="s">
        <v>202</v>
      </c>
      <c r="B140" t="s">
        <v>234</v>
      </c>
    </row>
    <row r="141" spans="1:14" ht="13.5" thickBot="1">
      <c r="C141" t="s">
        <v>241</v>
      </c>
    </row>
    <row r="142" spans="1:14" ht="13.5" thickBot="1">
      <c r="G142" t="s">
        <v>242</v>
      </c>
      <c r="J142" s="5" t="s">
        <v>54</v>
      </c>
      <c r="K142" s="31"/>
      <c r="L142" s="5" t="s">
        <v>38</v>
      </c>
      <c r="M142" s="31"/>
    </row>
    <row r="144" spans="1:14">
      <c r="A144" s="11" t="s">
        <v>206</v>
      </c>
      <c r="B144" t="s">
        <v>245</v>
      </c>
      <c r="I144" t="s">
        <v>243</v>
      </c>
    </row>
    <row r="145" spans="1:14" ht="13.5" thickBot="1"/>
    <row r="146" spans="1:14" ht="13.5" thickBot="1">
      <c r="D146" s="5" t="s">
        <v>249</v>
      </c>
      <c r="E146" s="4"/>
      <c r="H146" s="5" t="s">
        <v>251</v>
      </c>
      <c r="I146" s="4"/>
      <c r="L146" s="5" t="s">
        <v>253</v>
      </c>
      <c r="M146" s="4"/>
    </row>
    <row r="147" spans="1:14" ht="13.5" thickBot="1">
      <c r="D147" s="5" t="s">
        <v>250</v>
      </c>
      <c r="E147" s="4"/>
      <c r="H147" s="5" t="s">
        <v>252</v>
      </c>
      <c r="I147" s="4"/>
      <c r="L147" s="5" t="s">
        <v>254</v>
      </c>
      <c r="M147" s="4"/>
    </row>
    <row r="149" spans="1:14" ht="13.5" thickBot="1">
      <c r="B149" s="10" t="s">
        <v>246</v>
      </c>
    </row>
    <row r="150" spans="1:14" ht="13.5" thickBot="1">
      <c r="A150" s="11" t="s">
        <v>198</v>
      </c>
      <c r="B150" t="s">
        <v>255</v>
      </c>
      <c r="J150" s="5" t="s">
        <v>54</v>
      </c>
      <c r="K150" s="31"/>
      <c r="L150" s="5" t="s">
        <v>38</v>
      </c>
      <c r="M150" s="31"/>
    </row>
    <row r="151" spans="1:14" ht="13.5" thickBot="1">
      <c r="B151" t="s">
        <v>247</v>
      </c>
    </row>
    <row r="152" spans="1:14" ht="13.5" thickBot="1">
      <c r="A152" s="11" t="s">
        <v>199</v>
      </c>
      <c r="B152" t="s">
        <v>248</v>
      </c>
      <c r="F152" t="s">
        <v>100</v>
      </c>
      <c r="G152" s="4"/>
      <c r="H152" t="s">
        <v>101</v>
      </c>
      <c r="I152" s="4"/>
      <c r="J152" t="s">
        <v>102</v>
      </c>
      <c r="K152" s="4"/>
      <c r="L152" t="s">
        <v>103</v>
      </c>
      <c r="M152" s="4"/>
    </row>
    <row r="154" spans="1:14">
      <c r="A154" s="11" t="s">
        <v>200</v>
      </c>
      <c r="C154" t="s">
        <v>277</v>
      </c>
    </row>
    <row r="156" spans="1:14">
      <c r="B156" t="s">
        <v>7</v>
      </c>
      <c r="J156" s="2"/>
      <c r="K156" s="2"/>
      <c r="L156" s="2"/>
      <c r="M156" s="2"/>
      <c r="N156" s="2"/>
    </row>
    <row r="157" spans="1:14">
      <c r="C157" t="s">
        <v>17</v>
      </c>
    </row>
    <row r="158" spans="1:14">
      <c r="C158" t="s">
        <v>18</v>
      </c>
      <c r="J158" s="2"/>
      <c r="K158" s="2"/>
      <c r="L158" s="2"/>
      <c r="M158" s="2"/>
      <c r="N158" s="2"/>
    </row>
    <row r="159" spans="1:14">
      <c r="C159" t="s">
        <v>19</v>
      </c>
      <c r="J159" s="2"/>
      <c r="K159" s="2"/>
      <c r="L159" s="2"/>
      <c r="M159" s="2"/>
      <c r="N159" s="2"/>
    </row>
    <row r="160" spans="1:14">
      <c r="C160" t="s">
        <v>21</v>
      </c>
      <c r="J160" s="2"/>
      <c r="K160" s="2"/>
      <c r="L160" s="2"/>
      <c r="M160" s="2"/>
      <c r="N160" s="2"/>
    </row>
    <row r="161" spans="1:14">
      <c r="C161" t="s">
        <v>20</v>
      </c>
      <c r="J161" s="2"/>
      <c r="K161" s="2"/>
      <c r="L161" s="2"/>
      <c r="M161" s="2"/>
      <c r="N161" s="2"/>
    </row>
    <row r="163" spans="1:14">
      <c r="C163" t="s">
        <v>22</v>
      </c>
      <c r="L163" s="2"/>
    </row>
    <row r="164" spans="1:14">
      <c r="C164" t="s">
        <v>26</v>
      </c>
      <c r="L164" s="2"/>
    </row>
    <row r="166" spans="1:14">
      <c r="A166" s="11" t="s">
        <v>201</v>
      </c>
      <c r="B166" t="s">
        <v>256</v>
      </c>
    </row>
    <row r="167" spans="1:14">
      <c r="F167" t="s">
        <v>7</v>
      </c>
      <c r="H167" t="s">
        <v>8</v>
      </c>
      <c r="J167" t="s">
        <v>9</v>
      </c>
      <c r="L167" t="s">
        <v>10</v>
      </c>
      <c r="N167" t="s">
        <v>11</v>
      </c>
    </row>
    <row r="168" spans="1:14">
      <c r="F168" s="2"/>
      <c r="H168" s="2"/>
      <c r="J168" s="2"/>
      <c r="L168" s="2"/>
      <c r="N168" s="2"/>
    </row>
    <row r="170" spans="1:14">
      <c r="B170" s="10" t="s">
        <v>257</v>
      </c>
    </row>
    <row r="171" spans="1:14">
      <c r="A171" s="11" t="s">
        <v>198</v>
      </c>
      <c r="B171" t="s">
        <v>258</v>
      </c>
    </row>
    <row r="172" spans="1:14" ht="13.5" thickBot="1">
      <c r="N172" t="s">
        <v>104</v>
      </c>
    </row>
    <row r="173" spans="1:14" ht="13.5" thickBot="1">
      <c r="C173" t="s">
        <v>213</v>
      </c>
      <c r="H173" t="s">
        <v>212</v>
      </c>
      <c r="J173" s="5" t="s">
        <v>54</v>
      </c>
      <c r="K173" s="31"/>
      <c r="L173" s="5" t="s">
        <v>38</v>
      </c>
      <c r="M173" s="31"/>
      <c r="N173" s="2"/>
    </row>
    <row r="174" spans="1:14" ht="13.5" thickBot="1">
      <c r="H174" t="s">
        <v>209</v>
      </c>
      <c r="J174" s="5" t="s">
        <v>54</v>
      </c>
      <c r="K174" s="31"/>
      <c r="L174" s="5" t="s">
        <v>38</v>
      </c>
      <c r="M174" s="31"/>
      <c r="N174" s="2"/>
    </row>
    <row r="175" spans="1:14" ht="13.5" thickBot="1">
      <c r="H175" t="s">
        <v>210</v>
      </c>
      <c r="J175" s="5" t="s">
        <v>54</v>
      </c>
      <c r="K175" s="31"/>
      <c r="L175" s="5" t="s">
        <v>38</v>
      </c>
      <c r="M175" s="31"/>
      <c r="N175" s="2"/>
    </row>
    <row r="176" spans="1:14" ht="13.5" thickBot="1">
      <c r="H176" t="s">
        <v>211</v>
      </c>
      <c r="J176" s="5" t="s">
        <v>54</v>
      </c>
      <c r="K176" s="31"/>
      <c r="L176" s="5" t="s">
        <v>38</v>
      </c>
      <c r="M176" s="31"/>
      <c r="N176" s="2"/>
    </row>
    <row r="177" spans="1:14">
      <c r="C177" t="s">
        <v>105</v>
      </c>
      <c r="F177" s="5" t="s">
        <v>259</v>
      </c>
      <c r="H177" s="2"/>
    </row>
    <row r="178" spans="1:14">
      <c r="F178" s="5" t="s">
        <v>260</v>
      </c>
      <c r="H178" s="2"/>
      <c r="J178" s="5" t="s">
        <v>261</v>
      </c>
      <c r="L178" s="2"/>
      <c r="M178" s="2"/>
      <c r="N178" s="2"/>
    </row>
    <row r="179" spans="1:14" ht="13.5" thickBot="1">
      <c r="C179" t="s">
        <v>262</v>
      </c>
    </row>
    <row r="180" spans="1:14" ht="13.5" thickBot="1">
      <c r="G180" t="s">
        <v>263</v>
      </c>
      <c r="J180" s="5" t="s">
        <v>54</v>
      </c>
      <c r="K180" s="31"/>
      <c r="L180" s="5" t="s">
        <v>38</v>
      </c>
      <c r="M180" s="31"/>
    </row>
    <row r="181" spans="1:14" ht="13.5" thickBot="1"/>
    <row r="182" spans="1:14" ht="13.5" thickBot="1">
      <c r="A182" s="11" t="s">
        <v>199</v>
      </c>
      <c r="B182" t="s">
        <v>106</v>
      </c>
      <c r="J182" s="5" t="s">
        <v>54</v>
      </c>
      <c r="K182" s="31"/>
      <c r="L182" s="5" t="s">
        <v>38</v>
      </c>
      <c r="M182" s="31"/>
    </row>
    <row r="183" spans="1:14">
      <c r="C183" t="s">
        <v>107</v>
      </c>
    </row>
    <row r="184" spans="1:14">
      <c r="F184" s="5" t="s">
        <v>6</v>
      </c>
      <c r="G184" s="2"/>
      <c r="H184" s="2"/>
      <c r="K184" t="s">
        <v>108</v>
      </c>
      <c r="L184" s="5"/>
      <c r="M184" s="2"/>
      <c r="N184" s="2"/>
    </row>
    <row r="185" spans="1:14">
      <c r="G185" s="2"/>
      <c r="H185" s="2"/>
      <c r="M185" s="2"/>
      <c r="N185" s="2"/>
    </row>
    <row r="186" spans="1:14">
      <c r="G186" s="2"/>
      <c r="H186" s="2"/>
      <c r="M186" s="2"/>
      <c r="N186" s="2"/>
    </row>
    <row r="189" spans="1:14">
      <c r="B189" s="6" t="s">
        <v>113</v>
      </c>
    </row>
    <row r="190" spans="1:14" ht="13.5" thickBot="1">
      <c r="A190" s="11" t="s">
        <v>198</v>
      </c>
      <c r="B190" t="s">
        <v>113</v>
      </c>
      <c r="M190" t="s">
        <v>114</v>
      </c>
    </row>
    <row r="191" spans="1:14" ht="13.5" thickBot="1">
      <c r="B191" t="s">
        <v>264</v>
      </c>
      <c r="H191" t="s">
        <v>54</v>
      </c>
      <c r="I191" s="4"/>
      <c r="J191" t="s">
        <v>38</v>
      </c>
      <c r="K191" s="4"/>
      <c r="M191" s="2"/>
      <c r="N191" s="2"/>
    </row>
    <row r="192" spans="1:14" ht="13.5" thickBot="1">
      <c r="B192" t="s">
        <v>265</v>
      </c>
      <c r="H192" t="s">
        <v>54</v>
      </c>
      <c r="I192" s="4"/>
      <c r="J192" t="s">
        <v>38</v>
      </c>
      <c r="K192" s="4"/>
      <c r="M192" s="2"/>
      <c r="N192" s="2"/>
    </row>
    <row r="193" spans="1:14" ht="13.5" thickBot="1">
      <c r="B193" t="s">
        <v>266</v>
      </c>
      <c r="H193" t="s">
        <v>54</v>
      </c>
      <c r="I193" s="4"/>
      <c r="J193" t="s">
        <v>38</v>
      </c>
      <c r="K193" s="4"/>
      <c r="M193" s="2"/>
      <c r="N193" s="2"/>
    </row>
    <row r="194" spans="1:14" ht="13.5" thickBot="1">
      <c r="M194" s="9"/>
      <c r="N194" s="9"/>
    </row>
    <row r="195" spans="1:14" ht="13.5" thickBot="1">
      <c r="B195" t="s">
        <v>267</v>
      </c>
      <c r="H195" t="s">
        <v>54</v>
      </c>
      <c r="I195" s="4"/>
      <c r="J195" t="s">
        <v>38</v>
      </c>
      <c r="K195" s="4"/>
    </row>
    <row r="196" spans="1:14" ht="13.5" thickBot="1">
      <c r="B196" t="s">
        <v>271</v>
      </c>
      <c r="F196" s="5">
        <v>0</v>
      </c>
      <c r="G196" s="4"/>
      <c r="H196" s="12" t="s">
        <v>269</v>
      </c>
      <c r="I196" s="4"/>
      <c r="J196" s="13" t="s">
        <v>268</v>
      </c>
      <c r="K196" s="4"/>
      <c r="L196" s="5" t="s">
        <v>270</v>
      </c>
      <c r="M196" s="4"/>
    </row>
    <row r="198" spans="1:14" ht="13.5" thickBot="1"/>
    <row r="199" spans="1:14" ht="13.5" thickBot="1">
      <c r="A199" s="11" t="s">
        <v>199</v>
      </c>
      <c r="B199" t="s">
        <v>272</v>
      </c>
      <c r="H199" s="5" t="s">
        <v>54</v>
      </c>
      <c r="I199" s="31"/>
      <c r="J199" s="5" t="s">
        <v>38</v>
      </c>
      <c r="K199" s="31"/>
    </row>
    <row r="200" spans="1:14" ht="13.5" thickBot="1">
      <c r="E200" t="s">
        <v>278</v>
      </c>
    </row>
    <row r="201" spans="1:14" ht="13.5" thickBot="1">
      <c r="F201" s="5" t="s">
        <v>116</v>
      </c>
      <c r="G201" s="4"/>
      <c r="J201" s="5" t="s">
        <v>115</v>
      </c>
      <c r="K201" s="4"/>
    </row>
    <row r="202" spans="1:14" ht="13.5" thickBot="1">
      <c r="F202" s="5" t="s">
        <v>273</v>
      </c>
      <c r="G202" s="4"/>
      <c r="J202" s="5" t="s">
        <v>275</v>
      </c>
      <c r="K202" s="4"/>
      <c r="N202" s="5"/>
    </row>
    <row r="203" spans="1:14" ht="13.5" thickBot="1">
      <c r="F203" s="5" t="s">
        <v>274</v>
      </c>
      <c r="G203" s="4"/>
      <c r="J203" s="5" t="s">
        <v>276</v>
      </c>
      <c r="K203" s="4"/>
    </row>
    <row r="205" spans="1:14">
      <c r="A205" s="11" t="s">
        <v>200</v>
      </c>
      <c r="B205" t="s">
        <v>117</v>
      </c>
    </row>
    <row r="207" spans="1:14">
      <c r="F207" t="s">
        <v>7</v>
      </c>
      <c r="H207" t="s">
        <v>8</v>
      </c>
      <c r="J207" t="s">
        <v>9</v>
      </c>
      <c r="L207" t="s">
        <v>10</v>
      </c>
      <c r="N207" t="s">
        <v>11</v>
      </c>
    </row>
    <row r="208" spans="1:14">
      <c r="F208" s="2"/>
      <c r="H208" s="2"/>
      <c r="J208" s="2"/>
      <c r="L208" s="2"/>
      <c r="N208" s="2"/>
    </row>
    <row r="210" spans="1:15">
      <c r="B210" s="6" t="s">
        <v>118</v>
      </c>
    </row>
    <row r="211" spans="1:15">
      <c r="A211" s="11" t="s">
        <v>198</v>
      </c>
      <c r="C211" t="s">
        <v>119</v>
      </c>
    </row>
    <row r="212" spans="1:15" ht="13.5" thickBot="1"/>
    <row r="213" spans="1:15" ht="13.5" thickBot="1">
      <c r="D213" t="s">
        <v>124</v>
      </c>
      <c r="E213" s="4"/>
      <c r="F213" t="s">
        <v>120</v>
      </c>
      <c r="G213" s="4"/>
      <c r="H213" t="s">
        <v>121</v>
      </c>
      <c r="I213" s="4"/>
      <c r="J213" t="s">
        <v>123</v>
      </c>
      <c r="K213" s="4"/>
      <c r="L213" t="s">
        <v>122</v>
      </c>
      <c r="M213" s="4"/>
      <c r="N213" t="s">
        <v>125</v>
      </c>
      <c r="O213" s="4"/>
    </row>
    <row r="215" spans="1:15" ht="13.5" thickBot="1">
      <c r="A215" s="11" t="s">
        <v>199</v>
      </c>
      <c r="B215" t="s">
        <v>126</v>
      </c>
    </row>
    <row r="216" spans="1:15" ht="13.5" thickBot="1">
      <c r="B216" t="s">
        <v>279</v>
      </c>
      <c r="H216" s="5" t="s">
        <v>127</v>
      </c>
      <c r="I216" s="4"/>
    </row>
    <row r="217" spans="1:15" ht="13.5" thickBot="1">
      <c r="H217" s="5" t="s">
        <v>128</v>
      </c>
      <c r="I217" s="4"/>
    </row>
    <row r="218" spans="1:15" ht="13.5" thickBot="1">
      <c r="H218" s="5" t="s">
        <v>129</v>
      </c>
      <c r="I218" s="4"/>
    </row>
    <row r="220" spans="1:15">
      <c r="B220" s="6" t="s">
        <v>280</v>
      </c>
      <c r="N220" t="s">
        <v>130</v>
      </c>
    </row>
    <row r="221" spans="1:15">
      <c r="N221" t="s">
        <v>214</v>
      </c>
    </row>
    <row r="222" spans="1:15">
      <c r="H222" s="8" t="s">
        <v>203</v>
      </c>
      <c r="I222" s="8"/>
      <c r="J222" s="8" t="s">
        <v>204</v>
      </c>
      <c r="K222" s="8"/>
      <c r="L222" s="8" t="s">
        <v>205</v>
      </c>
      <c r="N222" s="2"/>
    </row>
    <row r="223" spans="1:15">
      <c r="A223" s="11" t="s">
        <v>198</v>
      </c>
      <c r="B223" t="s">
        <v>281</v>
      </c>
    </row>
    <row r="224" spans="1:15">
      <c r="C224" t="s">
        <v>131</v>
      </c>
      <c r="H224" s="2"/>
      <c r="J224" s="2"/>
      <c r="L224" s="2"/>
    </row>
    <row r="225" spans="1:14">
      <c r="C225" t="s">
        <v>132</v>
      </c>
      <c r="H225" s="2"/>
      <c r="J225" s="2"/>
      <c r="L225" s="2"/>
    </row>
    <row r="226" spans="1:14">
      <c r="C226" t="s">
        <v>133</v>
      </c>
      <c r="H226" s="2"/>
      <c r="J226" s="2"/>
      <c r="L226" s="2"/>
      <c r="N226" s="2"/>
    </row>
    <row r="228" spans="1:14">
      <c r="A228" s="11" t="s">
        <v>199</v>
      </c>
      <c r="B228" t="s">
        <v>282</v>
      </c>
    </row>
    <row r="229" spans="1:14">
      <c r="C229" t="s">
        <v>131</v>
      </c>
      <c r="H229" s="2"/>
      <c r="J229" s="2"/>
      <c r="L229" s="2"/>
    </row>
    <row r="230" spans="1:14">
      <c r="C230" t="s">
        <v>134</v>
      </c>
      <c r="H230" s="2"/>
      <c r="J230" s="2"/>
      <c r="L230" s="2"/>
    </row>
    <row r="231" spans="1:14">
      <c r="C231" t="s">
        <v>135</v>
      </c>
      <c r="H231" s="2"/>
      <c r="J231" s="2"/>
      <c r="L231" s="2"/>
    </row>
    <row r="233" spans="1:14">
      <c r="A233" s="11" t="s">
        <v>200</v>
      </c>
      <c r="B233" t="s">
        <v>283</v>
      </c>
    </row>
    <row r="234" spans="1:14">
      <c r="C234" t="s">
        <v>131</v>
      </c>
      <c r="H234" s="2"/>
      <c r="J234" s="2"/>
      <c r="L234" s="2"/>
    </row>
    <row r="237" spans="1:14">
      <c r="B237" s="6" t="s">
        <v>136</v>
      </c>
    </row>
    <row r="238" spans="1:14">
      <c r="E238" t="s">
        <v>137</v>
      </c>
    </row>
    <row r="239" spans="1:14">
      <c r="A239" s="10" t="s">
        <v>138</v>
      </c>
      <c r="B239" s="6" t="s">
        <v>139</v>
      </c>
      <c r="C239" s="10"/>
      <c r="D239" s="10"/>
      <c r="E239" s="10"/>
      <c r="H239" t="s">
        <v>140</v>
      </c>
      <c r="L239" t="s">
        <v>141</v>
      </c>
      <c r="N239" t="s">
        <v>142</v>
      </c>
    </row>
    <row r="240" spans="1:14">
      <c r="L240" t="s">
        <v>143</v>
      </c>
      <c r="N240" t="s">
        <v>144</v>
      </c>
    </row>
    <row r="241" spans="1:14" ht="13.5" thickBot="1">
      <c r="B241" t="s">
        <v>198</v>
      </c>
      <c r="D241" t="s">
        <v>145</v>
      </c>
    </row>
    <row r="242" spans="1:14" ht="13.5" thickBot="1">
      <c r="E242" t="s">
        <v>146</v>
      </c>
      <c r="H242" s="5" t="s">
        <v>54</v>
      </c>
      <c r="I242" s="31"/>
      <c r="J242" s="5" t="s">
        <v>38</v>
      </c>
      <c r="K242" s="31"/>
      <c r="L242" s="2"/>
      <c r="N242" s="2"/>
    </row>
    <row r="243" spans="1:14" ht="13.5" thickBot="1">
      <c r="B243" t="s">
        <v>199</v>
      </c>
      <c r="D243" t="s">
        <v>147</v>
      </c>
    </row>
    <row r="244" spans="1:14" ht="13.5" thickBot="1">
      <c r="E244" t="s">
        <v>148</v>
      </c>
      <c r="H244" s="5" t="s">
        <v>54</v>
      </c>
      <c r="I244" s="31"/>
      <c r="J244" s="5" t="s">
        <v>38</v>
      </c>
      <c r="K244" s="31"/>
      <c r="L244" s="2"/>
      <c r="N244" s="2"/>
    </row>
    <row r="245" spans="1:14" ht="13.5" thickBot="1">
      <c r="E245" t="s">
        <v>149</v>
      </c>
      <c r="H245" s="5" t="s">
        <v>54</v>
      </c>
      <c r="I245" s="31"/>
      <c r="J245" s="5" t="s">
        <v>38</v>
      </c>
      <c r="K245" s="31"/>
      <c r="L245" s="2"/>
      <c r="N245" s="2"/>
    </row>
    <row r="246" spans="1:14" ht="13.5" thickBot="1">
      <c r="B246" t="s">
        <v>200</v>
      </c>
      <c r="D246" t="s">
        <v>150</v>
      </c>
      <c r="H246" s="5" t="s">
        <v>54</v>
      </c>
      <c r="I246" s="31"/>
      <c r="J246" s="5" t="s">
        <v>38</v>
      </c>
      <c r="K246" s="31"/>
      <c r="L246" s="2"/>
      <c r="N246" s="2"/>
    </row>
    <row r="247" spans="1:14" ht="13.5" thickBot="1">
      <c r="B247" t="s">
        <v>201</v>
      </c>
      <c r="D247" t="s">
        <v>151</v>
      </c>
    </row>
    <row r="248" spans="1:14" ht="13.5" thickBot="1">
      <c r="E248" t="s">
        <v>152</v>
      </c>
      <c r="H248" s="5" t="s">
        <v>54</v>
      </c>
      <c r="I248" s="31"/>
      <c r="J248" s="5" t="s">
        <v>38</v>
      </c>
      <c r="K248" s="31"/>
      <c r="L248" s="2"/>
      <c r="N248" s="2"/>
    </row>
    <row r="249" spans="1:14" ht="13.5" thickBot="1">
      <c r="B249" t="s">
        <v>202</v>
      </c>
      <c r="D249" t="s">
        <v>153</v>
      </c>
      <c r="H249" s="5" t="s">
        <v>54</v>
      </c>
      <c r="I249" s="31"/>
      <c r="J249" s="5" t="s">
        <v>38</v>
      </c>
      <c r="K249" s="31"/>
      <c r="L249" s="2"/>
      <c r="N249" s="2"/>
    </row>
    <row r="250" spans="1:14" ht="13.5" thickBot="1">
      <c r="B250" t="s">
        <v>206</v>
      </c>
      <c r="D250" t="s">
        <v>154</v>
      </c>
      <c r="H250" s="5" t="s">
        <v>54</v>
      </c>
      <c r="I250" s="31"/>
      <c r="J250" s="5" t="s">
        <v>38</v>
      </c>
      <c r="K250" s="31"/>
      <c r="L250" s="2"/>
      <c r="N250" s="2"/>
    </row>
    <row r="251" spans="1:14" ht="13.5" thickBot="1">
      <c r="B251" t="s">
        <v>207</v>
      </c>
      <c r="D251" t="s">
        <v>155</v>
      </c>
    </row>
    <row r="252" spans="1:14" ht="13.5" thickBot="1">
      <c r="D252" t="s">
        <v>156</v>
      </c>
      <c r="H252" s="5" t="s">
        <v>54</v>
      </c>
      <c r="I252" s="31"/>
      <c r="J252" s="5" t="s">
        <v>38</v>
      </c>
      <c r="K252" s="31"/>
      <c r="L252" s="2"/>
      <c r="N252" s="2"/>
    </row>
    <row r="255" spans="1:14">
      <c r="A255" s="10" t="s">
        <v>157</v>
      </c>
      <c r="B255" s="6" t="s">
        <v>159</v>
      </c>
      <c r="C255" s="10"/>
      <c r="D255" s="10"/>
      <c r="L255" t="s">
        <v>141</v>
      </c>
      <c r="N255" t="s">
        <v>142</v>
      </c>
    </row>
    <row r="256" spans="1:14">
      <c r="H256" t="s">
        <v>140</v>
      </c>
      <c r="L256" t="s">
        <v>158</v>
      </c>
      <c r="N256" t="s">
        <v>144</v>
      </c>
    </row>
    <row r="258" spans="2:14" ht="13.5" thickBot="1"/>
    <row r="259" spans="2:14" ht="13.5" thickBot="1">
      <c r="B259" t="s">
        <v>198</v>
      </c>
      <c r="D259" t="s">
        <v>160</v>
      </c>
      <c r="H259" s="5" t="s">
        <v>54</v>
      </c>
      <c r="I259" s="31"/>
      <c r="J259" s="5" t="s">
        <v>38</v>
      </c>
      <c r="K259" s="31"/>
      <c r="L259" s="2"/>
      <c r="N259" s="2"/>
    </row>
    <row r="260" spans="2:14" ht="13.5" thickBot="1">
      <c r="B260" t="s">
        <v>199</v>
      </c>
      <c r="D260" t="s">
        <v>161</v>
      </c>
    </row>
    <row r="261" spans="2:14" ht="13.5" thickBot="1">
      <c r="D261" t="s">
        <v>162</v>
      </c>
      <c r="H261" s="5" t="s">
        <v>54</v>
      </c>
      <c r="I261" s="31"/>
      <c r="J261" s="5" t="s">
        <v>38</v>
      </c>
      <c r="K261" s="31"/>
      <c r="L261" s="2"/>
      <c r="N261" s="2"/>
    </row>
    <row r="262" spans="2:14" ht="13.5" thickBot="1">
      <c r="B262" t="s">
        <v>200</v>
      </c>
      <c r="D262" t="s">
        <v>163</v>
      </c>
      <c r="H262" s="5" t="s">
        <v>54</v>
      </c>
      <c r="I262" s="31"/>
      <c r="J262" s="5" t="s">
        <v>38</v>
      </c>
      <c r="K262" s="31"/>
      <c r="L262" s="2"/>
      <c r="N262" s="2"/>
    </row>
    <row r="263" spans="2:14" ht="13.5" thickBot="1">
      <c r="B263" t="s">
        <v>201</v>
      </c>
      <c r="D263" t="s">
        <v>164</v>
      </c>
      <c r="H263" s="5" t="s">
        <v>54</v>
      </c>
      <c r="I263" s="31"/>
      <c r="J263" s="5" t="s">
        <v>38</v>
      </c>
      <c r="K263" s="31"/>
      <c r="L263" s="2"/>
      <c r="N263" s="2"/>
    </row>
    <row r="265" spans="2:14">
      <c r="D265" t="s">
        <v>165</v>
      </c>
    </row>
    <row r="266" spans="2:14">
      <c r="B266">
        <v>1</v>
      </c>
      <c r="D266" s="2"/>
      <c r="E266" s="2"/>
      <c r="F266" s="2"/>
    </row>
    <row r="267" spans="2:14">
      <c r="B267">
        <v>2</v>
      </c>
      <c r="D267" s="2"/>
      <c r="E267" s="2"/>
      <c r="F267" s="2"/>
    </row>
    <row r="268" spans="2:14">
      <c r="B268">
        <v>3</v>
      </c>
      <c r="D268" s="2"/>
      <c r="E268" s="2"/>
      <c r="F268" s="2"/>
    </row>
    <row r="269" spans="2:14">
      <c r="B269">
        <v>4</v>
      </c>
      <c r="D269" s="2"/>
      <c r="E269" s="2"/>
      <c r="F269" s="2"/>
    </row>
    <row r="272" spans="2:14">
      <c r="B272" s="10" t="s">
        <v>166</v>
      </c>
    </row>
    <row r="273" spans="1:13">
      <c r="D273" t="s">
        <v>167</v>
      </c>
      <c r="L273" t="s">
        <v>168</v>
      </c>
    </row>
    <row r="275" spans="1:13">
      <c r="A275" s="11" t="s">
        <v>198</v>
      </c>
      <c r="B275" s="10" t="s">
        <v>169</v>
      </c>
      <c r="C275" s="10"/>
      <c r="D275" s="10"/>
    </row>
    <row r="277" spans="1:13">
      <c r="C277" t="s">
        <v>170</v>
      </c>
      <c r="L277" s="2"/>
    </row>
    <row r="278" spans="1:13">
      <c r="C278" t="s">
        <v>171</v>
      </c>
      <c r="L278" s="2"/>
    </row>
    <row r="279" spans="1:13">
      <c r="D279" t="s">
        <v>172</v>
      </c>
      <c r="L279" s="2"/>
    </row>
    <row r="280" spans="1:13">
      <c r="D280" t="s">
        <v>173</v>
      </c>
      <c r="L280" s="2"/>
    </row>
    <row r="281" spans="1:13">
      <c r="D281" t="s">
        <v>174</v>
      </c>
      <c r="L281" s="2"/>
    </row>
    <row r="282" spans="1:13">
      <c r="D282" t="s">
        <v>285</v>
      </c>
      <c r="L282" s="2"/>
    </row>
    <row r="284" spans="1:13">
      <c r="C284" t="s">
        <v>287</v>
      </c>
      <c r="E284" t="s">
        <v>288</v>
      </c>
      <c r="G284" t="s">
        <v>175</v>
      </c>
      <c r="L284" s="2"/>
      <c r="M284" t="s">
        <v>43</v>
      </c>
    </row>
    <row r="285" spans="1:13">
      <c r="E285" t="s">
        <v>286</v>
      </c>
      <c r="G285" t="s">
        <v>175</v>
      </c>
      <c r="L285" s="2"/>
      <c r="M285" t="s">
        <v>43</v>
      </c>
    </row>
    <row r="287" spans="1:13">
      <c r="A287" s="11" t="s">
        <v>199</v>
      </c>
      <c r="B287" s="10" t="s">
        <v>176</v>
      </c>
    </row>
    <row r="288" spans="1:13">
      <c r="H288" t="s">
        <v>177</v>
      </c>
      <c r="L288" s="2"/>
    </row>
    <row r="289" spans="1:14">
      <c r="F289" t="s">
        <v>178</v>
      </c>
    </row>
    <row r="290" spans="1:14">
      <c r="F290" t="s">
        <v>284</v>
      </c>
    </row>
    <row r="292" spans="1:14">
      <c r="G292" t="s">
        <v>179</v>
      </c>
      <c r="J292" t="s">
        <v>180</v>
      </c>
      <c r="L292" t="s">
        <v>181</v>
      </c>
    </row>
    <row r="293" spans="1:14">
      <c r="C293" t="s">
        <v>182</v>
      </c>
      <c r="L293" s="2"/>
      <c r="M293" t="s">
        <v>183</v>
      </c>
    </row>
    <row r="294" spans="1:14">
      <c r="C294" t="s">
        <v>184</v>
      </c>
      <c r="L294" s="2"/>
      <c r="M294" t="s">
        <v>183</v>
      </c>
    </row>
    <row r="295" spans="1:14">
      <c r="F295" s="5" t="s">
        <v>185</v>
      </c>
      <c r="G295" t="s">
        <v>186</v>
      </c>
      <c r="L295" s="2"/>
      <c r="M295" t="s">
        <v>43</v>
      </c>
    </row>
    <row r="296" spans="1:14">
      <c r="F296" s="5" t="s">
        <v>289</v>
      </c>
      <c r="G296" t="s">
        <v>186</v>
      </c>
      <c r="H296" t="s">
        <v>187</v>
      </c>
      <c r="L296" s="2"/>
      <c r="M296" t="s">
        <v>43</v>
      </c>
    </row>
    <row r="297" spans="1:14">
      <c r="F297" s="5" t="s">
        <v>290</v>
      </c>
      <c r="G297" t="s">
        <v>186</v>
      </c>
      <c r="H297" t="s">
        <v>188</v>
      </c>
      <c r="L297" s="2"/>
      <c r="M297" t="s">
        <v>43</v>
      </c>
    </row>
    <row r="298" spans="1:14">
      <c r="F298" s="5" t="s">
        <v>189</v>
      </c>
      <c r="G298" t="s">
        <v>186</v>
      </c>
      <c r="L298" s="2"/>
      <c r="M298" t="s">
        <v>43</v>
      </c>
    </row>
    <row r="300" spans="1:14">
      <c r="A300" s="11" t="s">
        <v>200</v>
      </c>
      <c r="B300" s="10" t="s">
        <v>291</v>
      </c>
    </row>
    <row r="301" spans="1:14">
      <c r="D301" t="s">
        <v>190</v>
      </c>
    </row>
    <row r="302" spans="1:14">
      <c r="D302" t="s">
        <v>191</v>
      </c>
      <c r="F302" t="s">
        <v>192</v>
      </c>
      <c r="H302" t="s">
        <v>191</v>
      </c>
      <c r="J302" t="s">
        <v>192</v>
      </c>
      <c r="L302" t="s">
        <v>191</v>
      </c>
      <c r="N302" t="s">
        <v>192</v>
      </c>
    </row>
    <row r="303" spans="1:14">
      <c r="B303">
        <v>1</v>
      </c>
      <c r="D303" s="2"/>
      <c r="F303" s="2"/>
      <c r="G303">
        <v>3</v>
      </c>
      <c r="H303" s="2"/>
      <c r="J303" s="2"/>
      <c r="K303">
        <v>5</v>
      </c>
      <c r="L303" s="2"/>
      <c r="N303" s="2"/>
    </row>
    <row r="304" spans="1:14">
      <c r="B304">
        <v>2</v>
      </c>
      <c r="D304" s="2"/>
      <c r="F304" s="2"/>
      <c r="G304">
        <v>4</v>
      </c>
      <c r="H304" s="2"/>
      <c r="J304" s="2"/>
    </row>
    <row r="307" spans="1:13">
      <c r="B307" s="10" t="s">
        <v>292</v>
      </c>
    </row>
    <row r="308" spans="1:13">
      <c r="A308" s="11"/>
    </row>
    <row r="309" spans="1:13">
      <c r="A309" s="11" t="s">
        <v>198</v>
      </c>
      <c r="D309" s="5" t="s">
        <v>193</v>
      </c>
      <c r="E309" t="s">
        <v>186</v>
      </c>
      <c r="F309" t="s">
        <v>187</v>
      </c>
      <c r="L309" s="2"/>
      <c r="M309" t="s">
        <v>43</v>
      </c>
    </row>
    <row r="310" spans="1:13">
      <c r="A310" s="11" t="s">
        <v>199</v>
      </c>
      <c r="D310" s="5" t="s">
        <v>194</v>
      </c>
      <c r="E310" t="s">
        <v>186</v>
      </c>
      <c r="F310" t="s">
        <v>188</v>
      </c>
      <c r="L310" s="2"/>
      <c r="M310" t="s">
        <v>43</v>
      </c>
    </row>
    <row r="312" spans="1:13">
      <c r="B312" s="10" t="s">
        <v>293</v>
      </c>
    </row>
    <row r="314" spans="1:13">
      <c r="A314">
        <v>5</v>
      </c>
      <c r="C314" t="s">
        <v>294</v>
      </c>
      <c r="L314" s="2"/>
    </row>
    <row r="316" spans="1:13">
      <c r="D316" t="s">
        <v>195</v>
      </c>
      <c r="H316" t="s">
        <v>196</v>
      </c>
      <c r="J316" s="2"/>
    </row>
    <row r="319" spans="1:13">
      <c r="H319" t="s">
        <v>197</v>
      </c>
      <c r="J319" s="2"/>
    </row>
  </sheetData>
  <phoneticPr fontId="0" type="noConversion"/>
  <pageMargins left="0.75" right="0.75" top="1" bottom="1" header="0.5" footer="0.5"/>
  <pageSetup scale="67" orientation="portrait" r:id="rId1"/>
  <headerFooter alignWithMargins="0"/>
  <rowBreaks count="5" manualBreakCount="5">
    <brk id="57" max="15" man="1"/>
    <brk id="118" max="15" man="1"/>
    <brk id="187" max="15" man="1"/>
    <brk id="236" max="15" man="1"/>
    <brk id="27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32"/>
  <sheetViews>
    <sheetView zoomScale="75" workbookViewId="0">
      <selection activeCell="A29" sqref="A29"/>
    </sheetView>
  </sheetViews>
  <sheetFormatPr defaultRowHeight="12.75"/>
  <cols>
    <col min="1" max="1" width="43.28515625" bestFit="1" customWidth="1"/>
    <col min="2" max="2" width="23.28515625" customWidth="1"/>
    <col min="3" max="3" width="24" style="18" customWidth="1"/>
    <col min="4" max="4" width="37.7109375" style="18" customWidth="1"/>
    <col min="8" max="12" width="4.7109375" customWidth="1"/>
    <col min="18" max="21" width="4.7109375" style="17" customWidth="1"/>
  </cols>
  <sheetData>
    <row r="1" spans="1:21">
      <c r="D1" s="151" t="s">
        <v>537</v>
      </c>
    </row>
    <row r="2" spans="1:21" ht="15">
      <c r="D2" s="152" t="s">
        <v>538</v>
      </c>
    </row>
    <row r="3" spans="1:21">
      <c r="D3" s="151" t="s">
        <v>544</v>
      </c>
    </row>
    <row r="8" spans="1:21" ht="18">
      <c r="A8" s="14" t="s">
        <v>317</v>
      </c>
      <c r="H8" s="18"/>
      <c r="I8" s="18"/>
      <c r="J8" s="18"/>
      <c r="K8" s="18"/>
      <c r="L8" s="18"/>
      <c r="R8" s="19"/>
      <c r="S8" s="19"/>
      <c r="T8" s="19"/>
      <c r="U8" s="19"/>
    </row>
    <row r="9" spans="1:21" ht="18">
      <c r="A9" s="14"/>
      <c r="H9" s="18"/>
      <c r="I9" s="18"/>
      <c r="J9" s="18"/>
      <c r="K9" s="18"/>
      <c r="L9" s="18"/>
      <c r="R9" s="19"/>
      <c r="S9" s="19"/>
      <c r="T9" s="19"/>
      <c r="U9" s="19"/>
    </row>
    <row r="10" spans="1:21" ht="4.5" customHeight="1" thickBot="1">
      <c r="A10" s="20"/>
      <c r="C10" s="21"/>
      <c r="D10" s="21"/>
      <c r="H10" s="18"/>
      <c r="I10" s="18"/>
      <c r="J10" s="18"/>
      <c r="K10" s="18"/>
      <c r="L10" s="18"/>
      <c r="R10" s="22"/>
      <c r="S10" s="19"/>
      <c r="T10" s="19"/>
      <c r="U10" s="19"/>
    </row>
    <row r="11" spans="1:21" ht="55.5" thickBot="1">
      <c r="A11" s="23" t="s">
        <v>318</v>
      </c>
      <c r="B11" s="24" t="s">
        <v>319</v>
      </c>
      <c r="C11" s="24" t="s">
        <v>338</v>
      </c>
      <c r="D11" s="24" t="s">
        <v>320</v>
      </c>
      <c r="H11" s="25"/>
      <c r="I11" s="25"/>
      <c r="J11" s="25"/>
      <c r="K11" s="25"/>
      <c r="L11" s="25"/>
      <c r="R11" s="26"/>
      <c r="S11" s="26"/>
      <c r="T11" s="26"/>
      <c r="U11" s="26"/>
    </row>
    <row r="12" spans="1:21" ht="18.75">
      <c r="A12" s="27" t="s">
        <v>321</v>
      </c>
      <c r="B12" s="28"/>
      <c r="C12" s="29"/>
      <c r="D12" s="29"/>
      <c r="H12" s="18"/>
      <c r="I12" s="18"/>
      <c r="J12" s="18"/>
      <c r="K12" s="18"/>
      <c r="L12" s="18"/>
      <c r="N12" s="18"/>
      <c r="O12" s="18"/>
      <c r="P12" s="18"/>
      <c r="Q12" s="18"/>
      <c r="R12" s="19"/>
      <c r="S12" s="19"/>
      <c r="T12" s="19"/>
      <c r="U12" s="19"/>
    </row>
    <row r="13" spans="1:21" ht="18.75">
      <c r="A13" s="27" t="s">
        <v>322</v>
      </c>
      <c r="B13" s="28"/>
      <c r="C13" s="30"/>
      <c r="D13" s="30"/>
      <c r="H13" s="18"/>
      <c r="I13" s="18"/>
      <c r="J13" s="18"/>
      <c r="K13" s="18"/>
      <c r="L13" s="18"/>
      <c r="N13" s="18"/>
      <c r="O13" s="18"/>
      <c r="P13" s="18"/>
      <c r="Q13" s="18"/>
      <c r="R13" s="19"/>
      <c r="S13" s="19"/>
      <c r="T13" s="19"/>
      <c r="U13" s="19"/>
    </row>
    <row r="14" spans="1:21" ht="18.75">
      <c r="A14" s="27" t="s">
        <v>323</v>
      </c>
      <c r="B14" s="28"/>
      <c r="C14" s="30"/>
      <c r="D14" s="30"/>
      <c r="H14" s="18"/>
      <c r="I14" s="18"/>
      <c r="J14" s="18"/>
      <c r="K14" s="18"/>
      <c r="L14" s="18"/>
      <c r="N14" s="18"/>
      <c r="O14" s="18"/>
      <c r="P14" s="18"/>
      <c r="Q14" s="18"/>
      <c r="R14" s="19"/>
      <c r="S14" s="19"/>
      <c r="T14" s="19"/>
      <c r="U14" s="19"/>
    </row>
    <row r="15" spans="1:21" ht="18.75">
      <c r="A15" s="27" t="s">
        <v>324</v>
      </c>
      <c r="B15" s="28"/>
      <c r="C15" s="30"/>
      <c r="D15" s="30"/>
      <c r="H15" s="18"/>
      <c r="I15" s="18"/>
      <c r="J15" s="18"/>
      <c r="K15" s="18"/>
      <c r="L15" s="18"/>
      <c r="N15" s="18"/>
      <c r="O15" s="18"/>
      <c r="P15" s="18"/>
      <c r="Q15" s="18"/>
      <c r="R15" s="19"/>
      <c r="S15" s="19"/>
      <c r="T15" s="19"/>
      <c r="U15" s="19"/>
    </row>
    <row r="16" spans="1:21" ht="18.75">
      <c r="A16" s="27" t="s">
        <v>325</v>
      </c>
      <c r="B16" s="28"/>
      <c r="C16" s="30"/>
      <c r="D16" s="30"/>
      <c r="H16" s="18"/>
      <c r="I16" s="18"/>
      <c r="J16" s="18"/>
      <c r="K16" s="18"/>
      <c r="L16" s="18"/>
      <c r="N16" s="18"/>
      <c r="O16" s="18"/>
      <c r="P16" s="18"/>
      <c r="Q16" s="18"/>
      <c r="R16" s="19"/>
      <c r="S16" s="19"/>
      <c r="T16" s="19"/>
      <c r="U16" s="19"/>
    </row>
    <row r="17" spans="1:21" ht="18.75">
      <c r="A17" s="27" t="s">
        <v>326</v>
      </c>
      <c r="B17" s="28"/>
      <c r="C17" s="30"/>
      <c r="D17" s="30"/>
      <c r="H17" s="18"/>
      <c r="I17" s="18"/>
      <c r="J17" s="18"/>
      <c r="K17" s="18"/>
      <c r="L17" s="18"/>
      <c r="N17" s="18"/>
      <c r="O17" s="18"/>
      <c r="P17" s="18"/>
      <c r="Q17" s="18"/>
      <c r="R17" s="19"/>
      <c r="S17" s="19"/>
      <c r="T17" s="19"/>
      <c r="U17" s="19"/>
    </row>
    <row r="18" spans="1:21" ht="18.75">
      <c r="A18" s="27" t="s">
        <v>327</v>
      </c>
      <c r="B18" s="28"/>
      <c r="C18" s="30"/>
      <c r="D18" s="30"/>
      <c r="H18" s="18"/>
      <c r="I18" s="18"/>
      <c r="J18" s="18"/>
      <c r="K18" s="18"/>
      <c r="L18" s="18"/>
      <c r="N18" s="18"/>
      <c r="O18" s="18"/>
      <c r="P18" s="18"/>
      <c r="Q18" s="18"/>
      <c r="R18" s="19"/>
      <c r="S18" s="19"/>
      <c r="T18" s="19"/>
      <c r="U18" s="19"/>
    </row>
    <row r="19" spans="1:21" ht="18.75">
      <c r="A19" s="27" t="s">
        <v>328</v>
      </c>
      <c r="B19" s="28"/>
      <c r="C19" s="30"/>
      <c r="D19" s="30"/>
      <c r="H19" s="18"/>
      <c r="I19" s="18"/>
      <c r="J19" s="18"/>
      <c r="K19" s="18"/>
      <c r="L19" s="18"/>
      <c r="N19" s="18"/>
      <c r="O19" s="18"/>
      <c r="P19" s="18"/>
      <c r="Q19" s="18"/>
      <c r="R19" s="19"/>
      <c r="S19" s="19"/>
      <c r="T19" s="19"/>
      <c r="U19" s="19"/>
    </row>
    <row r="20" spans="1:21" ht="18.75">
      <c r="A20" s="27" t="s">
        <v>329</v>
      </c>
      <c r="B20" s="28"/>
      <c r="C20" s="30"/>
      <c r="D20" s="30"/>
      <c r="H20" s="18"/>
      <c r="I20" s="18"/>
      <c r="J20" s="18"/>
      <c r="K20" s="18"/>
      <c r="L20" s="18"/>
      <c r="N20" s="18"/>
      <c r="O20" s="18"/>
      <c r="P20" s="18"/>
      <c r="Q20" s="18"/>
      <c r="R20" s="19"/>
      <c r="S20" s="19"/>
      <c r="T20" s="19"/>
      <c r="U20" s="19"/>
    </row>
    <row r="21" spans="1:21" ht="18.75">
      <c r="A21" s="27" t="s">
        <v>330</v>
      </c>
      <c r="B21" s="28"/>
      <c r="C21" s="30"/>
      <c r="D21" s="30"/>
      <c r="H21" s="18"/>
      <c r="I21" s="18"/>
      <c r="J21" s="18"/>
      <c r="K21" s="18"/>
      <c r="L21" s="18"/>
      <c r="N21" s="18"/>
      <c r="O21" s="18"/>
      <c r="P21" s="18"/>
      <c r="Q21" s="18"/>
      <c r="R21" s="19"/>
      <c r="S21" s="19"/>
      <c r="T21" s="19"/>
      <c r="U21" s="19"/>
    </row>
    <row r="22" spans="1:21" ht="18.75">
      <c r="A22" s="27" t="s">
        <v>331</v>
      </c>
      <c r="B22" s="28"/>
      <c r="C22" s="30"/>
      <c r="D22" s="30"/>
      <c r="H22" s="18"/>
      <c r="I22" s="18"/>
      <c r="J22" s="18"/>
      <c r="K22" s="18"/>
      <c r="L22" s="18"/>
      <c r="N22" s="18"/>
      <c r="O22" s="18"/>
      <c r="P22" s="18"/>
      <c r="Q22" s="18"/>
      <c r="R22" s="19"/>
      <c r="S22" s="19"/>
      <c r="T22" s="19"/>
      <c r="U22" s="19"/>
    </row>
    <row r="23" spans="1:21" ht="18.75">
      <c r="A23" s="27" t="s">
        <v>332</v>
      </c>
      <c r="B23" s="28"/>
      <c r="C23" s="30"/>
      <c r="D23" s="30"/>
      <c r="H23" s="18"/>
      <c r="I23" s="18"/>
      <c r="J23" s="18"/>
      <c r="K23" s="18"/>
      <c r="L23" s="18"/>
      <c r="N23" s="18"/>
      <c r="O23" s="18"/>
      <c r="P23" s="18"/>
      <c r="Q23" s="18"/>
      <c r="R23" s="19"/>
      <c r="S23" s="19"/>
      <c r="T23" s="19"/>
      <c r="U23" s="19"/>
    </row>
    <row r="24" spans="1:21" ht="18.75">
      <c r="A24" s="27" t="s">
        <v>333</v>
      </c>
      <c r="B24" s="28"/>
      <c r="C24" s="30"/>
      <c r="D24" s="30"/>
      <c r="H24" s="18"/>
      <c r="I24" s="18"/>
      <c r="J24" s="18"/>
      <c r="K24" s="18"/>
      <c r="L24" s="18"/>
      <c r="N24" s="18"/>
      <c r="O24" s="18"/>
      <c r="P24" s="18"/>
      <c r="Q24" s="18"/>
      <c r="R24" s="19"/>
      <c r="S24" s="19"/>
      <c r="T24" s="19"/>
      <c r="U24" s="19"/>
    </row>
    <row r="25" spans="1:21">
      <c r="H25" s="18"/>
      <c r="I25" s="18"/>
      <c r="J25" s="18"/>
      <c r="K25" s="18"/>
      <c r="L25" s="18"/>
      <c r="R25" s="19"/>
      <c r="S25" s="19"/>
      <c r="T25" s="19"/>
      <c r="U25" s="19"/>
    </row>
    <row r="26" spans="1:21">
      <c r="H26" s="18"/>
      <c r="I26" s="18"/>
      <c r="J26" s="18"/>
      <c r="K26" s="18"/>
      <c r="L26" s="18"/>
      <c r="R26" s="19"/>
      <c r="S26" s="19"/>
      <c r="T26" s="19"/>
      <c r="U26" s="19"/>
    </row>
    <row r="27" spans="1:21">
      <c r="A27" t="s">
        <v>334</v>
      </c>
    </row>
    <row r="29" spans="1:21">
      <c r="A29" s="1"/>
    </row>
    <row r="31" spans="1:21">
      <c r="A31" t="s">
        <v>394</v>
      </c>
    </row>
    <row r="32" spans="1:21">
      <c r="B32" s="8"/>
    </row>
  </sheetData>
  <phoneticPr fontId="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4"/>
  <sheetViews>
    <sheetView zoomScale="75" workbookViewId="0">
      <selection activeCell="J17" sqref="J17"/>
    </sheetView>
  </sheetViews>
  <sheetFormatPr defaultRowHeight="12.75"/>
  <cols>
    <col min="1" max="2" width="3" customWidth="1"/>
    <col min="3" max="3" width="64.28515625" customWidth="1"/>
    <col min="4" max="4" width="4.42578125" customWidth="1"/>
    <col min="5" max="5" width="3.85546875" customWidth="1"/>
    <col min="6" max="6" width="4.140625" customWidth="1"/>
    <col min="7" max="7" width="3.85546875" customWidth="1"/>
  </cols>
  <sheetData>
    <row r="1" spans="1:7" ht="23.25">
      <c r="A1" s="33"/>
      <c r="B1" s="53" t="s">
        <v>339</v>
      </c>
      <c r="G1" s="151" t="s">
        <v>537</v>
      </c>
    </row>
    <row r="2" spans="1:7" ht="20.25">
      <c r="A2" s="33"/>
      <c r="B2" s="33"/>
      <c r="C2" s="33"/>
      <c r="G2" s="152" t="s">
        <v>538</v>
      </c>
    </row>
    <row r="3" spans="1:7" ht="20.25">
      <c r="A3" s="33"/>
      <c r="B3" s="33"/>
      <c r="G3" s="151" t="s">
        <v>544</v>
      </c>
    </row>
    <row r="4" spans="1:7">
      <c r="A4" s="157" t="s">
        <v>340</v>
      </c>
      <c r="B4" s="157"/>
      <c r="C4" s="157"/>
      <c r="D4" s="157"/>
      <c r="E4" s="157"/>
      <c r="F4" s="157"/>
      <c r="G4" s="157"/>
    </row>
    <row r="5" spans="1:7" ht="36" customHeight="1">
      <c r="A5" s="157"/>
      <c r="B5" s="157"/>
      <c r="C5" s="157"/>
      <c r="D5" s="157"/>
      <c r="E5" s="157"/>
      <c r="F5" s="157"/>
      <c r="G5" s="157"/>
    </row>
    <row r="6" spans="1:7" ht="18.75" customHeight="1">
      <c r="A6" s="44"/>
      <c r="B6" s="44"/>
      <c r="C6" s="44"/>
      <c r="D6" s="44"/>
      <c r="E6" s="44"/>
      <c r="F6" s="44"/>
      <c r="G6" s="44"/>
    </row>
    <row r="7" spans="1:7" ht="15" customHeight="1">
      <c r="A7" s="157" t="s">
        <v>341</v>
      </c>
      <c r="B7" s="157"/>
      <c r="C7" s="157"/>
      <c r="D7" s="157"/>
      <c r="E7" s="157"/>
      <c r="F7" s="157"/>
      <c r="G7" s="157"/>
    </row>
    <row r="8" spans="1:7" ht="15" customHeight="1">
      <c r="A8" s="157"/>
      <c r="B8" s="157"/>
      <c r="C8" s="157"/>
      <c r="D8" s="157"/>
      <c r="E8" s="157"/>
      <c r="F8" s="157"/>
      <c r="G8" s="157"/>
    </row>
    <row r="9" spans="1:7" ht="15" customHeight="1">
      <c r="A9" s="44"/>
      <c r="B9" s="44"/>
      <c r="C9" s="44"/>
      <c r="D9" s="44"/>
      <c r="E9" s="44"/>
      <c r="F9" s="44"/>
      <c r="G9" s="44"/>
    </row>
    <row r="10" spans="1:7" ht="14.25" customHeight="1">
      <c r="A10" s="45" t="s">
        <v>342</v>
      </c>
      <c r="B10" s="45"/>
      <c r="C10" s="46"/>
      <c r="D10" s="46"/>
      <c r="E10" s="46"/>
      <c r="F10" s="46"/>
      <c r="G10" s="46"/>
    </row>
    <row r="11" spans="1:7" ht="15" customHeight="1">
      <c r="A11" s="47"/>
      <c r="B11" s="47"/>
      <c r="C11" s="46"/>
      <c r="D11" s="46"/>
      <c r="E11" s="46"/>
      <c r="F11" s="46"/>
      <c r="G11" s="46"/>
    </row>
    <row r="12" spans="1:7" ht="30" customHeight="1">
      <c r="A12" s="161" t="s">
        <v>343</v>
      </c>
      <c r="B12" s="161"/>
      <c r="C12" s="161"/>
      <c r="D12" s="161"/>
      <c r="E12" s="161"/>
      <c r="F12" s="161"/>
      <c r="G12" s="161"/>
    </row>
    <row r="13" spans="1:7" ht="15" customHeight="1">
      <c r="A13" s="47"/>
      <c r="B13" s="47"/>
      <c r="C13" s="46"/>
      <c r="D13" s="46"/>
      <c r="E13" s="46"/>
      <c r="F13" s="46"/>
      <c r="G13" s="46"/>
    </row>
    <row r="14" spans="1:7" ht="30.75" customHeight="1">
      <c r="A14" s="161" t="s">
        <v>344</v>
      </c>
      <c r="B14" s="161"/>
      <c r="C14" s="161"/>
      <c r="D14" s="161"/>
      <c r="E14" s="161"/>
      <c r="F14" s="161"/>
      <c r="G14" s="161"/>
    </row>
    <row r="15" spans="1:7" ht="15" customHeight="1">
      <c r="A15" s="47"/>
      <c r="B15" s="47"/>
      <c r="C15" s="46"/>
      <c r="D15" s="46"/>
      <c r="E15" s="46"/>
      <c r="F15" s="46"/>
      <c r="G15" s="46"/>
    </row>
    <row r="16" spans="1:7" ht="15" customHeight="1">
      <c r="A16" s="160" t="s">
        <v>345</v>
      </c>
      <c r="B16" s="160"/>
      <c r="C16" s="160"/>
      <c r="D16" s="160"/>
      <c r="E16" s="160"/>
      <c r="F16" s="160"/>
      <c r="G16" s="160"/>
    </row>
    <row r="17" spans="1:7" ht="15" customHeight="1">
      <c r="A17" s="47"/>
      <c r="B17" s="47"/>
      <c r="C17" s="46"/>
      <c r="D17" s="46"/>
      <c r="E17" s="46"/>
      <c r="F17" s="46"/>
      <c r="G17" s="46"/>
    </row>
    <row r="18" spans="1:7" ht="30.75" customHeight="1">
      <c r="A18" s="161" t="s">
        <v>346</v>
      </c>
      <c r="B18" s="161"/>
      <c r="C18" s="161"/>
      <c r="D18" s="161"/>
      <c r="E18" s="161"/>
      <c r="F18" s="161"/>
      <c r="G18" s="161"/>
    </row>
    <row r="19" spans="1:7" ht="15" customHeight="1">
      <c r="A19" s="47"/>
      <c r="B19" s="47"/>
      <c r="C19" s="46"/>
      <c r="D19" s="46"/>
      <c r="E19" s="46"/>
      <c r="F19" s="46"/>
      <c r="G19" s="46"/>
    </row>
    <row r="20" spans="1:7" ht="30" customHeight="1">
      <c r="A20" s="161" t="s">
        <v>347</v>
      </c>
      <c r="B20" s="161"/>
      <c r="C20" s="161"/>
      <c r="D20" s="161"/>
      <c r="E20" s="161"/>
      <c r="F20" s="161"/>
      <c r="G20" s="161"/>
    </row>
    <row r="21" spans="1:7" ht="15" customHeight="1">
      <c r="A21" s="47"/>
      <c r="B21" s="47"/>
      <c r="C21" s="46"/>
      <c r="D21" s="46"/>
      <c r="E21" s="46"/>
      <c r="F21" s="46"/>
      <c r="G21" s="46"/>
    </row>
    <row r="22" spans="1:7" ht="15" customHeight="1">
      <c r="A22" s="156" t="s">
        <v>348</v>
      </c>
      <c r="B22" s="156"/>
      <c r="C22" s="156"/>
      <c r="D22" s="156"/>
      <c r="E22" s="156"/>
      <c r="F22" s="156"/>
      <c r="G22" s="156"/>
    </row>
    <row r="23" spans="1:7" ht="15" customHeight="1"/>
    <row r="24" spans="1:7" ht="15" customHeight="1">
      <c r="A24" s="45" t="s">
        <v>388</v>
      </c>
      <c r="B24" s="45"/>
      <c r="C24" s="45"/>
      <c r="D24" s="45"/>
      <c r="E24" s="45"/>
      <c r="F24" s="45"/>
      <c r="G24" s="45"/>
    </row>
    <row r="25" spans="1:7" ht="15">
      <c r="A25" s="35"/>
      <c r="B25" s="35"/>
    </row>
    <row r="26" spans="1:7" ht="15">
      <c r="A26" s="35" t="s">
        <v>349</v>
      </c>
      <c r="B26" s="35"/>
    </row>
    <row r="27" spans="1:7" ht="15">
      <c r="A27" s="36" t="s">
        <v>350</v>
      </c>
      <c r="B27" s="36"/>
    </row>
    <row r="28" spans="1:7" ht="15">
      <c r="A28" s="36" t="s">
        <v>351</v>
      </c>
      <c r="B28" s="36"/>
    </row>
    <row r="29" spans="1:7" ht="15">
      <c r="A29" s="36" t="s">
        <v>352</v>
      </c>
      <c r="B29" s="36"/>
    </row>
    <row r="30" spans="1:7" ht="15">
      <c r="A30" s="36" t="s">
        <v>353</v>
      </c>
      <c r="B30" s="36"/>
    </row>
    <row r="31" spans="1:7" ht="15">
      <c r="A31" s="35"/>
      <c r="B31" s="35"/>
    </row>
    <row r="32" spans="1:7" ht="14.25">
      <c r="A32" s="36" t="s">
        <v>354</v>
      </c>
      <c r="B32" s="36"/>
    </row>
    <row r="33" spans="1:8" ht="30" customHeight="1">
      <c r="A33" s="157" t="s">
        <v>355</v>
      </c>
      <c r="B33" s="157"/>
      <c r="C33" s="157"/>
      <c r="D33" s="157"/>
      <c r="E33" s="157"/>
      <c r="F33" s="157"/>
      <c r="G33" s="157"/>
    </row>
    <row r="35" spans="1:8" ht="74.25" customHeight="1">
      <c r="A35" s="35"/>
      <c r="B35" s="35"/>
      <c r="C35" s="35"/>
    </row>
    <row r="36" spans="1:8" ht="15">
      <c r="H36" s="35"/>
    </row>
    <row r="38" spans="1:8" ht="15">
      <c r="A38" s="35"/>
      <c r="B38" s="35"/>
    </row>
    <row r="39" spans="1:8">
      <c r="A39" s="37"/>
      <c r="B39" s="37"/>
      <c r="C39" s="37"/>
      <c r="D39" s="43">
        <v>3</v>
      </c>
      <c r="E39" s="43">
        <v>5</v>
      </c>
      <c r="F39" s="43">
        <v>7</v>
      </c>
      <c r="G39" s="43">
        <v>9</v>
      </c>
      <c r="H39" s="5" t="s">
        <v>540</v>
      </c>
    </row>
    <row r="40" spans="1:8" ht="13.5" thickBot="1">
      <c r="A40" s="38">
        <v>1</v>
      </c>
      <c r="B40" s="153"/>
      <c r="C40" s="37" t="s">
        <v>356</v>
      </c>
      <c r="D40" s="37"/>
      <c r="E40" s="37"/>
      <c r="F40" s="37"/>
      <c r="G40" s="37"/>
      <c r="H40">
        <f>IF(D40&lt;&gt;"",3,IF(E40&lt;&gt;"",5,IF(F40&lt;&gt;"",7,IF(G40&lt;&gt;"",9,0))))</f>
        <v>0</v>
      </c>
    </row>
    <row r="41" spans="1:8" ht="13.5" thickBot="1">
      <c r="A41" s="38">
        <v>3</v>
      </c>
      <c r="B41" s="153"/>
      <c r="C41" s="39" t="s">
        <v>390</v>
      </c>
      <c r="D41" s="39"/>
      <c r="E41" s="39"/>
      <c r="F41" s="39"/>
      <c r="G41" s="39"/>
      <c r="H41">
        <f>IF(D41&lt;&gt;"",3,IF(E41&lt;&gt;"",5,IF(F41&lt;&gt;"",7,IF(G41&lt;&gt;"",9,0))))</f>
        <v>0</v>
      </c>
    </row>
    <row r="42" spans="1:8" ht="13.5" thickBot="1">
      <c r="A42" s="38">
        <v>4</v>
      </c>
      <c r="B42" s="38"/>
      <c r="C42" s="40" t="s">
        <v>357</v>
      </c>
      <c r="D42" s="40"/>
      <c r="E42" s="40"/>
      <c r="F42" s="40"/>
      <c r="G42" s="40"/>
      <c r="H42">
        <f>IF(D42&lt;&gt;"",3,IF(E42&lt;&gt;"",5,IF(F42&lt;&gt;"",7,IF(G42&lt;&gt;"",9,0))))</f>
        <v>0</v>
      </c>
    </row>
    <row r="43" spans="1:8" ht="13.5" thickBot="1">
      <c r="A43" s="38">
        <v>5</v>
      </c>
      <c r="B43" s="38"/>
      <c r="C43" s="38" t="s">
        <v>391</v>
      </c>
      <c r="D43" s="38"/>
      <c r="E43" s="38"/>
      <c r="F43" s="38"/>
      <c r="G43" s="38"/>
      <c r="H43">
        <f>IF(D43&lt;&gt;"",3,IF(E43&lt;&gt;"",5,IF(F43&lt;&gt;"",7,IF(G43&lt;&gt;"",9,0))))</f>
        <v>0</v>
      </c>
    </row>
    <row r="44" spans="1:8" ht="13.5" thickBot="1">
      <c r="A44" s="42"/>
      <c r="B44" s="42"/>
      <c r="C44" s="42"/>
      <c r="D44" s="42"/>
      <c r="E44" s="42"/>
      <c r="F44" s="42"/>
      <c r="G44" s="42"/>
    </row>
    <row r="45" spans="1:8" ht="13.5" thickBot="1">
      <c r="A45" s="38">
        <v>6</v>
      </c>
      <c r="B45" s="38"/>
      <c r="C45" s="38" t="s">
        <v>358</v>
      </c>
      <c r="D45" s="37"/>
      <c r="E45" s="37"/>
      <c r="F45" s="37"/>
      <c r="G45" s="37"/>
      <c r="H45">
        <f>IF(D45&lt;&gt;"",3,IF(E45&lt;&gt;"",5,IF(F45&lt;&gt;"",7,IF(G45&lt;&gt;"",9,0))))</f>
        <v>0</v>
      </c>
    </row>
    <row r="46" spans="1:8" ht="13.5" thickBot="1">
      <c r="A46" s="38">
        <v>7</v>
      </c>
      <c r="B46" s="38"/>
      <c r="C46" s="38" t="s">
        <v>359</v>
      </c>
      <c r="D46" s="39"/>
      <c r="E46" s="39"/>
      <c r="F46" s="39"/>
      <c r="G46" s="39"/>
      <c r="H46">
        <f>IF(D46&lt;&gt;"",3,IF(E46&lt;&gt;"",5,IF(F46&lt;&gt;"",7,IF(G46&lt;&gt;"",9,0))))</f>
        <v>0</v>
      </c>
    </row>
    <row r="47" spans="1:8" ht="13.5" thickBot="1">
      <c r="A47" s="38">
        <v>8</v>
      </c>
      <c r="B47" s="38"/>
      <c r="C47" s="38" t="s">
        <v>360</v>
      </c>
      <c r="D47" s="40"/>
      <c r="E47" s="40"/>
      <c r="F47" s="40"/>
      <c r="G47" s="40"/>
      <c r="H47">
        <f>IF(D47&lt;&gt;"",3,IF(E47&lt;&gt;"",5,IF(F47&lt;&gt;"",7,IF(G47&lt;&gt;"",9,0))))</f>
        <v>0</v>
      </c>
    </row>
    <row r="48" spans="1:8" ht="13.5" thickBot="1">
      <c r="A48" s="42"/>
      <c r="B48" s="42"/>
      <c r="C48" s="42"/>
      <c r="D48" s="42"/>
      <c r="E48" s="42"/>
      <c r="F48" s="42"/>
      <c r="G48" s="42"/>
    </row>
    <row r="49" spans="1:8" ht="13.5" thickBot="1">
      <c r="A49" s="38">
        <v>10</v>
      </c>
      <c r="B49" s="38"/>
      <c r="C49" s="38" t="s">
        <v>361</v>
      </c>
      <c r="D49" s="38"/>
      <c r="E49" s="38"/>
      <c r="F49" s="38"/>
      <c r="G49" s="38"/>
      <c r="H49">
        <f>IF(D49&lt;&gt;"",3,IF(E49&lt;&gt;"",5,IF(F49&lt;&gt;"",7,IF(G49&lt;&gt;"",9,0))))</f>
        <v>0</v>
      </c>
    </row>
    <row r="50" spans="1:8" ht="13.5" thickBot="1">
      <c r="A50" s="38">
        <v>11</v>
      </c>
      <c r="B50" s="38"/>
      <c r="C50" s="38" t="s">
        <v>362</v>
      </c>
      <c r="D50" s="38"/>
      <c r="E50" s="38"/>
      <c r="F50" s="38"/>
      <c r="G50" s="38"/>
      <c r="H50">
        <f>IF(D50&lt;&gt;"",3,IF(E50&lt;&gt;"",5,IF(F50&lt;&gt;"",7,IF(G50&lt;&gt;"",9,0))))</f>
        <v>0</v>
      </c>
    </row>
    <row r="51" spans="1:8" ht="13.5" thickBot="1">
      <c r="A51" s="38">
        <v>12</v>
      </c>
      <c r="B51" s="38"/>
      <c r="C51" s="38" t="s">
        <v>363</v>
      </c>
      <c r="D51" s="38"/>
      <c r="E51" s="38"/>
      <c r="F51" s="38"/>
      <c r="G51" s="38"/>
      <c r="H51">
        <f>IF(D51&lt;&gt;"",3,IF(E51&lt;&gt;"",5,IF(F51&lt;&gt;"",7,IF(G51&lt;&gt;"",9,0))))</f>
        <v>0</v>
      </c>
    </row>
    <row r="52" spans="1:8" ht="13.5" thickBot="1">
      <c r="A52" s="38">
        <v>13</v>
      </c>
      <c r="B52" s="38"/>
      <c r="C52" s="38" t="s">
        <v>364</v>
      </c>
      <c r="D52" s="38"/>
      <c r="E52" s="38"/>
      <c r="F52" s="38"/>
      <c r="G52" s="38"/>
      <c r="H52">
        <f>IF(D52&lt;&gt;"",3,IF(E52&lt;&gt;"",5,IF(F52&lt;&gt;"",7,IF(G52&lt;&gt;"",9,0))))</f>
        <v>0</v>
      </c>
    </row>
    <row r="53" spans="1:8" ht="13.5" thickBot="1">
      <c r="A53" s="38">
        <v>14</v>
      </c>
      <c r="B53" s="38"/>
      <c r="C53" s="38" t="s">
        <v>365</v>
      </c>
      <c r="D53" s="38"/>
      <c r="E53" s="38"/>
      <c r="F53" s="38"/>
      <c r="G53" s="38"/>
      <c r="H53">
        <f>IF(D53&lt;&gt;"",3,IF(E53&lt;&gt;"",5,IF(F53&lt;&gt;"",7,IF(G53&lt;&gt;"",9,0))))</f>
        <v>0</v>
      </c>
    </row>
    <row r="54" spans="1:8" ht="13.5" thickBot="1">
      <c r="A54" s="42"/>
      <c r="B54" s="42"/>
      <c r="C54" s="42"/>
      <c r="D54" s="42"/>
      <c r="E54" s="42"/>
      <c r="F54" s="42"/>
      <c r="G54" s="42"/>
    </row>
    <row r="55" spans="1:8" ht="13.5" thickBot="1">
      <c r="A55" s="38">
        <v>15</v>
      </c>
      <c r="B55" s="38"/>
      <c r="C55" s="38" t="s">
        <v>366</v>
      </c>
      <c r="D55" s="38"/>
      <c r="E55" s="38"/>
      <c r="F55" s="38"/>
      <c r="G55" s="38"/>
      <c r="H55">
        <f>IF(D55&lt;&gt;"",3,IF(E55&lt;&gt;"",5,IF(F55&lt;&gt;"",7,IF(G55&lt;&gt;"",9,0))))</f>
        <v>0</v>
      </c>
    </row>
    <row r="56" spans="1:8" ht="13.5" thickBot="1">
      <c r="A56" s="38">
        <v>16</v>
      </c>
      <c r="B56" s="38"/>
      <c r="C56" s="38" t="s">
        <v>367</v>
      </c>
      <c r="D56" s="38"/>
      <c r="E56" s="38"/>
      <c r="F56" s="38"/>
      <c r="G56" s="38"/>
      <c r="H56">
        <f>IF(D56&lt;&gt;"",3,IF(E56&lt;&gt;"",5,IF(F56&lt;&gt;"",7,IF(G56&lt;&gt;"",9,0))))</f>
        <v>0</v>
      </c>
    </row>
    <row r="57" spans="1:8" ht="13.5" thickBot="1">
      <c r="A57" s="38">
        <v>17</v>
      </c>
      <c r="B57" s="38"/>
      <c r="C57" s="38" t="s">
        <v>368</v>
      </c>
      <c r="D57" s="38"/>
      <c r="E57" s="38"/>
      <c r="F57" s="38"/>
      <c r="G57" s="38"/>
      <c r="H57">
        <f>IF(D57&lt;&gt;"",3,IF(E57&lt;&gt;"",5,IF(F57&lt;&gt;"",7,IF(G57&lt;&gt;"",9,0))))</f>
        <v>0</v>
      </c>
    </row>
    <row r="58" spans="1:8" ht="13.5" thickBot="1">
      <c r="A58" s="38">
        <v>18</v>
      </c>
      <c r="B58" s="38"/>
      <c r="C58" s="38" t="s">
        <v>369</v>
      </c>
      <c r="D58" s="38"/>
      <c r="E58" s="38"/>
      <c r="F58" s="38"/>
      <c r="G58" s="38"/>
      <c r="H58">
        <f>IF(D58&lt;&gt;"",3,IF(E58&lt;&gt;"",5,IF(F58&lt;&gt;"",7,IF(G58&lt;&gt;"",9,0))))</f>
        <v>0</v>
      </c>
    </row>
    <row r="59" spans="1:8" ht="13.5" thickBot="1">
      <c r="A59" s="38">
        <v>19</v>
      </c>
      <c r="B59" s="38"/>
      <c r="C59" s="38" t="s">
        <v>370</v>
      </c>
      <c r="D59" s="38"/>
      <c r="E59" s="38"/>
      <c r="F59" s="38"/>
      <c r="G59" s="38"/>
      <c r="H59">
        <f>IF(D59&lt;&gt;"",3,IF(E59&lt;&gt;"",5,IF(F59&lt;&gt;"",7,IF(G59&lt;&gt;"",9,0))))</f>
        <v>0</v>
      </c>
    </row>
    <row r="60" spans="1:8" ht="13.5" thickBot="1">
      <c r="A60" s="42"/>
      <c r="B60" s="42"/>
      <c r="C60" s="42"/>
      <c r="D60" s="42"/>
      <c r="E60" s="42"/>
      <c r="F60" s="42"/>
      <c r="G60" s="42"/>
    </row>
    <row r="61" spans="1:8" ht="13.5" thickBot="1">
      <c r="A61" s="38">
        <v>20</v>
      </c>
      <c r="B61" s="38"/>
      <c r="C61" s="38" t="s">
        <v>371</v>
      </c>
      <c r="D61" s="38"/>
      <c r="E61" s="38"/>
      <c r="F61" s="38"/>
      <c r="G61" s="38"/>
      <c r="H61">
        <f t="shared" ref="H61:H66" si="0">IF(D61&lt;&gt;"",3,IF(E61&lt;&gt;"",5,IF(F61&lt;&gt;"",7,IF(G61&lt;&gt;"",9,0))))</f>
        <v>0</v>
      </c>
    </row>
    <row r="62" spans="1:8" ht="13.5" thickBot="1">
      <c r="A62" s="38">
        <v>21</v>
      </c>
      <c r="B62" s="38"/>
      <c r="C62" s="38" t="s">
        <v>372</v>
      </c>
      <c r="D62" s="38"/>
      <c r="E62" s="38"/>
      <c r="F62" s="38"/>
      <c r="G62" s="38"/>
      <c r="H62">
        <f t="shared" si="0"/>
        <v>0</v>
      </c>
    </row>
    <row r="63" spans="1:8" ht="13.5" thickBot="1">
      <c r="A63" s="38">
        <v>22</v>
      </c>
      <c r="B63" s="38"/>
      <c r="C63" s="38" t="s">
        <v>373</v>
      </c>
      <c r="D63" s="38"/>
      <c r="E63" s="38"/>
      <c r="F63" s="38"/>
      <c r="G63" s="38"/>
      <c r="H63">
        <f t="shared" si="0"/>
        <v>0</v>
      </c>
    </row>
    <row r="64" spans="1:8" ht="13.5" thickBot="1">
      <c r="A64" s="38">
        <v>23</v>
      </c>
      <c r="B64" s="38"/>
      <c r="C64" s="38" t="s">
        <v>374</v>
      </c>
      <c r="D64" s="38"/>
      <c r="E64" s="38"/>
      <c r="F64" s="38"/>
      <c r="G64" s="38"/>
      <c r="H64">
        <f t="shared" si="0"/>
        <v>0</v>
      </c>
    </row>
    <row r="65" spans="1:8" ht="13.5" thickBot="1">
      <c r="A65" s="38">
        <v>24</v>
      </c>
      <c r="B65" s="38"/>
      <c r="C65" s="38" t="s">
        <v>375</v>
      </c>
      <c r="D65" s="38"/>
      <c r="E65" s="38"/>
      <c r="F65" s="38"/>
      <c r="G65" s="38"/>
      <c r="H65">
        <f t="shared" si="0"/>
        <v>0</v>
      </c>
    </row>
    <row r="66" spans="1:8" ht="13.5" thickBot="1">
      <c r="A66" s="38">
        <v>25</v>
      </c>
      <c r="B66" s="38"/>
      <c r="C66" s="38" t="s">
        <v>376</v>
      </c>
      <c r="D66" s="38"/>
      <c r="E66" s="38"/>
      <c r="F66" s="38"/>
      <c r="G66" s="38"/>
      <c r="H66">
        <f t="shared" si="0"/>
        <v>0</v>
      </c>
    </row>
    <row r="67" spans="1:8" ht="13.5" thickBot="1">
      <c r="A67" s="42"/>
      <c r="B67" s="42"/>
      <c r="C67" s="42"/>
      <c r="D67" s="42"/>
      <c r="E67" s="42"/>
      <c r="F67" s="42"/>
      <c r="G67" s="42"/>
    </row>
    <row r="68" spans="1:8" ht="13.5" thickBot="1">
      <c r="A68" s="38">
        <v>26</v>
      </c>
      <c r="B68" s="38"/>
      <c r="C68" s="38" t="s">
        <v>377</v>
      </c>
      <c r="D68" s="38"/>
      <c r="E68" s="38"/>
      <c r="F68" s="38"/>
      <c r="G68" s="38"/>
      <c r="H68">
        <f>IF(D68&lt;&gt;"",3,IF(E68&lt;&gt;"",5,IF(F68&lt;&gt;"",7,IF(G68&lt;&gt;"",9,0))))</f>
        <v>0</v>
      </c>
    </row>
    <row r="69" spans="1:8" ht="17.25" customHeight="1" thickBot="1">
      <c r="A69" s="38">
        <v>27</v>
      </c>
      <c r="B69" s="38"/>
      <c r="C69" s="38" t="s">
        <v>378</v>
      </c>
      <c r="D69" s="38"/>
      <c r="E69" s="38"/>
      <c r="F69" s="38"/>
      <c r="G69" s="38"/>
      <c r="H69">
        <f>IF(D69&lt;&gt;"",3,IF(E69&lt;&gt;"",5,IF(F69&lt;&gt;"",7,IF(G69&lt;&gt;"",9,0))))</f>
        <v>0</v>
      </c>
    </row>
    <row r="70" spans="1:8" ht="13.5" thickBot="1">
      <c r="A70" s="42"/>
      <c r="B70" s="42"/>
      <c r="C70" s="42"/>
      <c r="D70" s="42"/>
      <c r="E70" s="42"/>
      <c r="F70" s="42"/>
      <c r="G70" s="42"/>
    </row>
    <row r="71" spans="1:8" ht="13.5" thickBot="1">
      <c r="A71" s="38">
        <v>28</v>
      </c>
      <c r="B71" s="38"/>
      <c r="C71" s="38" t="s">
        <v>389</v>
      </c>
      <c r="D71" s="38"/>
      <c r="E71" s="38"/>
      <c r="F71" s="38"/>
      <c r="G71" s="38"/>
      <c r="H71">
        <f>IF(D71&lt;&gt;"",3,IF(E71&lt;&gt;"",5,IF(F71&lt;&gt;"",7,IF(G71&lt;&gt;"",9,0))))</f>
        <v>0</v>
      </c>
    </row>
    <row r="72" spans="1:8" ht="13.5" thickBot="1">
      <c r="A72" s="38">
        <v>29</v>
      </c>
      <c r="B72" s="38"/>
      <c r="C72" s="38" t="s">
        <v>392</v>
      </c>
      <c r="D72" s="38"/>
      <c r="E72" s="38"/>
      <c r="F72" s="38"/>
      <c r="G72" s="38"/>
      <c r="H72">
        <f>IF(D72&lt;&gt;"",3,IF(E72&lt;&gt;"",5,IF(F72&lt;&gt;"",7,IF(G72&lt;&gt;"",9,0))))</f>
        <v>0</v>
      </c>
    </row>
    <row r="73" spans="1:8" ht="17.25" customHeight="1" thickBot="1">
      <c r="A73" s="38">
        <v>30</v>
      </c>
      <c r="B73" s="38"/>
      <c r="C73" s="38" t="s">
        <v>393</v>
      </c>
      <c r="D73" s="38"/>
      <c r="E73" s="38"/>
      <c r="F73" s="38"/>
      <c r="G73" s="38"/>
      <c r="H73">
        <f>IF(D73&lt;&gt;"",3,IF(E73&lt;&gt;"",5,IF(F73&lt;&gt;"",7,IF(G73&lt;&gt;"",9,0))))</f>
        <v>0</v>
      </c>
    </row>
    <row r="74" spans="1:8">
      <c r="C74" s="48" t="s">
        <v>379</v>
      </c>
      <c r="H74">
        <f>SUM(H40:H73)</f>
        <v>0</v>
      </c>
    </row>
    <row r="75" spans="1:8">
      <c r="C75" s="48"/>
    </row>
    <row r="76" spans="1:8">
      <c r="A76" s="34"/>
      <c r="B76" s="34"/>
    </row>
    <row r="77" spans="1:8" ht="15">
      <c r="C77" s="35" t="s">
        <v>383</v>
      </c>
      <c r="D77" s="158" t="s">
        <v>158</v>
      </c>
      <c r="E77" s="158"/>
      <c r="F77" s="158"/>
      <c r="G77" s="158"/>
    </row>
    <row r="78" spans="1:8" ht="15.75">
      <c r="C78" s="41" t="s">
        <v>384</v>
      </c>
      <c r="D78" s="159" t="s">
        <v>380</v>
      </c>
      <c r="E78" s="159"/>
      <c r="F78" s="159"/>
      <c r="G78" s="159"/>
    </row>
    <row r="79" spans="1:8">
      <c r="A79" s="34"/>
      <c r="B79" s="34"/>
    </row>
    <row r="80" spans="1:8" ht="15.75">
      <c r="A80" s="41" t="s">
        <v>381</v>
      </c>
      <c r="B80" s="41"/>
    </row>
    <row r="81" spans="1:2">
      <c r="A81" s="34" t="s">
        <v>382</v>
      </c>
      <c r="B81" s="34"/>
    </row>
    <row r="83" spans="1:2" ht="15.75">
      <c r="A83" s="41"/>
      <c r="B83" s="41"/>
    </row>
    <row r="84" spans="1:2" ht="15.75">
      <c r="A84" s="41"/>
      <c r="B84" s="41"/>
    </row>
  </sheetData>
  <mergeCells count="11">
    <mergeCell ref="A4:G5"/>
    <mergeCell ref="A7:G8"/>
    <mergeCell ref="A12:G12"/>
    <mergeCell ref="A14:G14"/>
    <mergeCell ref="A22:G22"/>
    <mergeCell ref="A33:G33"/>
    <mergeCell ref="D77:G77"/>
    <mergeCell ref="D78:G78"/>
    <mergeCell ref="A16:G16"/>
    <mergeCell ref="A18:G18"/>
    <mergeCell ref="A20:G20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5" sqref="G5"/>
    </sheetView>
  </sheetViews>
  <sheetFormatPr defaultRowHeight="12.75"/>
  <sheetData>
    <row r="1" spans="1:9">
      <c r="I1" s="151" t="s">
        <v>537</v>
      </c>
    </row>
    <row r="2" spans="1:9" ht="20.25">
      <c r="A2" s="147" t="s">
        <v>535</v>
      </c>
      <c r="B2" s="148"/>
      <c r="C2" s="148"/>
      <c r="D2" s="148"/>
      <c r="E2" s="148"/>
      <c r="I2" s="152" t="s">
        <v>538</v>
      </c>
    </row>
    <row r="3" spans="1:9">
      <c r="A3" s="148" t="s">
        <v>536</v>
      </c>
      <c r="B3" s="148"/>
      <c r="C3" s="148"/>
      <c r="D3" s="148"/>
      <c r="E3" s="148"/>
      <c r="I3" s="151" t="s">
        <v>544</v>
      </c>
    </row>
    <row r="4" spans="1:9">
      <c r="A4" s="148"/>
      <c r="B4" s="148"/>
      <c r="C4" s="148"/>
      <c r="D4" s="148"/>
      <c r="E4" s="148"/>
    </row>
    <row r="5" spans="1:9">
      <c r="A5" s="148" t="s">
        <v>531</v>
      </c>
      <c r="B5" s="148"/>
      <c r="C5" s="148"/>
      <c r="D5" s="148"/>
      <c r="E5" s="148"/>
    </row>
    <row r="6" spans="1:9" ht="13.5" thickBot="1">
      <c r="A6" s="148"/>
      <c r="B6" s="148"/>
      <c r="C6" s="148"/>
      <c r="D6" s="148"/>
      <c r="E6" s="148"/>
    </row>
    <row r="7" spans="1:9" ht="13.5" thickBot="1">
      <c r="A7" s="149" t="s">
        <v>54</v>
      </c>
      <c r="B7" s="150"/>
      <c r="C7" s="149" t="s">
        <v>38</v>
      </c>
      <c r="D7" s="150"/>
      <c r="E7" s="148"/>
    </row>
    <row r="8" spans="1:9">
      <c r="A8" s="148"/>
      <c r="B8" s="148"/>
      <c r="C8" s="148"/>
      <c r="D8" s="148"/>
      <c r="E8" s="148"/>
    </row>
    <row r="9" spans="1:9">
      <c r="A9" s="148" t="s">
        <v>532</v>
      </c>
      <c r="B9" s="148"/>
      <c r="C9" s="148"/>
      <c r="D9" s="148"/>
      <c r="E9" s="148"/>
    </row>
    <row r="10" spans="1:9" ht="13.5" thickBot="1">
      <c r="A10" s="148"/>
      <c r="B10" s="148"/>
      <c r="C10" s="148"/>
      <c r="D10" s="148"/>
      <c r="E10" s="148"/>
    </row>
    <row r="11" spans="1:9" ht="13.5" thickBot="1">
      <c r="A11" s="149" t="s">
        <v>54</v>
      </c>
      <c r="B11" s="150"/>
      <c r="C11" s="149" t="s">
        <v>38</v>
      </c>
      <c r="D11" s="150"/>
      <c r="E11" s="148"/>
    </row>
    <row r="12" spans="1:9">
      <c r="A12" s="148"/>
      <c r="B12" s="148"/>
      <c r="C12" s="148"/>
      <c r="D12" s="148"/>
      <c r="E12" s="148"/>
    </row>
    <row r="13" spans="1:9">
      <c r="A13" s="148" t="s">
        <v>533</v>
      </c>
      <c r="B13" s="148"/>
      <c r="C13" s="148"/>
      <c r="D13" s="148"/>
      <c r="E13" s="148"/>
    </row>
    <row r="14" spans="1:9" ht="13.5" thickBot="1">
      <c r="A14" s="148"/>
      <c r="B14" s="148"/>
      <c r="C14" s="148"/>
      <c r="D14" s="148"/>
      <c r="E14" s="148"/>
    </row>
    <row r="15" spans="1:9" ht="13.5" thickBot="1">
      <c r="A15" s="149" t="s">
        <v>54</v>
      </c>
      <c r="B15" s="150"/>
      <c r="C15" s="149" t="s">
        <v>38</v>
      </c>
      <c r="D15" s="150"/>
      <c r="E15" s="148"/>
    </row>
    <row r="16" spans="1:9">
      <c r="A16" s="148"/>
      <c r="B16" s="148"/>
      <c r="C16" s="148"/>
      <c r="D16" s="148"/>
      <c r="E16" s="148"/>
    </row>
    <row r="17" spans="1:5">
      <c r="A17" s="148" t="s">
        <v>534</v>
      </c>
      <c r="B17" s="148"/>
      <c r="C17" s="148"/>
      <c r="D17" s="148"/>
      <c r="E17" s="148"/>
    </row>
    <row r="18" spans="1:5" ht="13.5" thickBot="1">
      <c r="A18" s="148"/>
      <c r="B18" s="148"/>
      <c r="C18" s="148"/>
      <c r="D18" s="148"/>
      <c r="E18" s="148"/>
    </row>
    <row r="19" spans="1:5" ht="13.5" thickBot="1">
      <c r="A19" s="149" t="s">
        <v>54</v>
      </c>
      <c r="B19" s="150"/>
      <c r="C19" s="149" t="s">
        <v>38</v>
      </c>
      <c r="D19" s="150"/>
      <c r="E19" s="148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9"/>
  <sheetViews>
    <sheetView zoomScale="75" workbookViewId="0">
      <selection activeCell="I5" sqref="I5"/>
    </sheetView>
  </sheetViews>
  <sheetFormatPr defaultRowHeight="12.75"/>
  <sheetData>
    <row r="1" spans="1:9" ht="20.25">
      <c r="A1" s="137" t="s">
        <v>511</v>
      </c>
      <c r="I1" s="151" t="s">
        <v>537</v>
      </c>
    </row>
    <row r="2" spans="1:9" ht="15">
      <c r="I2" s="152" t="s">
        <v>538</v>
      </c>
    </row>
    <row r="3" spans="1:9">
      <c r="I3" s="151" t="s">
        <v>543</v>
      </c>
    </row>
    <row r="4" spans="1:9">
      <c r="A4" t="s">
        <v>539</v>
      </c>
    </row>
    <row r="6" spans="1:9">
      <c r="A6" t="s">
        <v>386</v>
      </c>
    </row>
    <row r="7" spans="1:9" ht="13.5" thickBot="1"/>
    <row r="8" spans="1:9" ht="13.5" thickBot="1">
      <c r="A8" s="5" t="s">
        <v>54</v>
      </c>
      <c r="B8" s="31"/>
      <c r="C8" s="5" t="s">
        <v>38</v>
      </c>
      <c r="D8" s="31"/>
    </row>
    <row r="10" spans="1:9">
      <c r="A10" t="s">
        <v>387</v>
      </c>
    </row>
    <row r="11" spans="1:9" ht="13.5" thickBot="1"/>
    <row r="12" spans="1:9" ht="13.5" thickBot="1">
      <c r="A12" s="5" t="s">
        <v>54</v>
      </c>
      <c r="B12" s="31"/>
      <c r="C12" s="5" t="s">
        <v>38</v>
      </c>
      <c r="D12" s="31"/>
    </row>
    <row r="14" spans="1:9">
      <c r="A14" t="s">
        <v>385</v>
      </c>
    </row>
    <row r="17" spans="1:7" ht="20.25">
      <c r="A17" s="137" t="s">
        <v>508</v>
      </c>
    </row>
    <row r="19" spans="1:7">
      <c r="A19" t="s">
        <v>509</v>
      </c>
    </row>
    <row r="20" spans="1:7" ht="13.5" thickBot="1"/>
    <row r="21" spans="1:7" ht="13.5" thickBot="1">
      <c r="A21" s="5" t="s">
        <v>54</v>
      </c>
      <c r="B21" s="31"/>
      <c r="C21" s="5" t="s">
        <v>38</v>
      </c>
      <c r="D21" s="31"/>
    </row>
    <row r="23" spans="1:7">
      <c r="A23" t="s">
        <v>510</v>
      </c>
    </row>
    <row r="25" spans="1:7" ht="20.25">
      <c r="A25" s="137" t="s">
        <v>512</v>
      </c>
    </row>
    <row r="27" spans="1:7">
      <c r="A27" t="s">
        <v>419</v>
      </c>
    </row>
    <row r="29" spans="1:7" ht="20.25">
      <c r="A29" s="137" t="s">
        <v>515</v>
      </c>
    </row>
    <row r="30" spans="1:7">
      <c r="A30" t="s">
        <v>518</v>
      </c>
    </row>
    <row r="31" spans="1:7">
      <c r="A31" s="34" t="s">
        <v>516</v>
      </c>
      <c r="G31" t="s">
        <v>527</v>
      </c>
    </row>
    <row r="32" spans="1:7">
      <c r="A32" t="s">
        <v>517</v>
      </c>
      <c r="G32" t="s">
        <v>527</v>
      </c>
    </row>
    <row r="34" spans="1:9" ht="20.25">
      <c r="A34" s="137" t="s">
        <v>519</v>
      </c>
    </row>
    <row r="35" spans="1:9">
      <c r="A35" t="s">
        <v>520</v>
      </c>
    </row>
    <row r="36" spans="1:9">
      <c r="A36" t="s">
        <v>521</v>
      </c>
    </row>
    <row r="38" spans="1:9" ht="20.25">
      <c r="A38" s="137" t="s">
        <v>522</v>
      </c>
    </row>
    <row r="39" spans="1:9">
      <c r="A39" t="s">
        <v>523</v>
      </c>
    </row>
    <row r="41" spans="1:9" ht="20.25">
      <c r="A41" s="137" t="s">
        <v>525</v>
      </c>
    </row>
    <row r="42" spans="1:9">
      <c r="A42" t="s">
        <v>529</v>
      </c>
    </row>
    <row r="43" spans="1:9" ht="13.5" thickBot="1"/>
    <row r="44" spans="1:9" ht="13.5" thickBot="1">
      <c r="A44" s="5" t="s">
        <v>54</v>
      </c>
      <c r="B44" s="31"/>
      <c r="C44" s="5" t="s">
        <v>38</v>
      </c>
      <c r="D44" s="31"/>
      <c r="E44" t="s">
        <v>526</v>
      </c>
      <c r="G44" t="s">
        <v>527</v>
      </c>
      <c r="I44" s="46"/>
    </row>
    <row r="46" spans="1:9" ht="20.25">
      <c r="A46" s="137" t="s">
        <v>528</v>
      </c>
    </row>
    <row r="47" spans="1:9">
      <c r="A47" t="s">
        <v>530</v>
      </c>
    </row>
    <row r="48" spans="1:9" ht="13.5" thickBot="1"/>
    <row r="49" spans="1:9" ht="13.5" thickBot="1">
      <c r="A49" s="5" t="s">
        <v>54</v>
      </c>
      <c r="B49" s="31"/>
      <c r="C49" s="5" t="s">
        <v>38</v>
      </c>
      <c r="D49" s="31"/>
      <c r="E49" t="s">
        <v>526</v>
      </c>
      <c r="G49" t="s">
        <v>527</v>
      </c>
      <c r="I49" s="46"/>
    </row>
    <row r="51" spans="1:9" ht="20.25">
      <c r="A51" s="137" t="s">
        <v>541</v>
      </c>
    </row>
    <row r="52" spans="1:9">
      <c r="A52" t="s">
        <v>542</v>
      </c>
    </row>
    <row r="53" spans="1:9" ht="13.5" thickBot="1"/>
    <row r="54" spans="1:9" ht="13.5" thickBot="1">
      <c r="A54" s="5" t="s">
        <v>54</v>
      </c>
      <c r="B54" s="31"/>
      <c r="C54" s="5" t="s">
        <v>38</v>
      </c>
      <c r="D54" s="31"/>
      <c r="E54" t="s">
        <v>526</v>
      </c>
      <c r="G54" t="s">
        <v>527</v>
      </c>
      <c r="I54" s="46"/>
    </row>
    <row r="69" spans="1:4">
      <c r="A69" s="145"/>
      <c r="B69" s="145"/>
      <c r="C69" s="145"/>
      <c r="D69" s="145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92"/>
  <sheetViews>
    <sheetView zoomScale="75" zoomScaleNormal="100" zoomScaleSheetLayoutView="100" workbookViewId="0">
      <pane ySplit="16" topLeftCell="A21" activePane="bottomLeft" state="frozen"/>
      <selection pane="bottomLeft" activeCell="B6" sqref="B6:E6"/>
    </sheetView>
  </sheetViews>
  <sheetFormatPr defaultRowHeight="15"/>
  <cols>
    <col min="1" max="1" width="90.85546875" style="56" customWidth="1"/>
    <col min="2" max="2" width="5.28515625" style="56" customWidth="1"/>
    <col min="3" max="3" width="7" style="15" customWidth="1"/>
    <col min="4" max="5" width="16.42578125" style="56" customWidth="1"/>
    <col min="6" max="8" width="7.28515625" style="56" hidden="1" customWidth="1"/>
    <col min="9" max="9" width="7.28515625" style="113" hidden="1" customWidth="1"/>
    <col min="10" max="10" width="15.28515625" style="56" hidden="1" customWidth="1"/>
    <col min="11" max="12" width="9.140625" style="56" hidden="1" customWidth="1"/>
    <col min="13" max="16384" width="9.140625" style="56"/>
  </cols>
  <sheetData>
    <row r="1" spans="1:12" ht="20.25" customHeight="1">
      <c r="A1" s="59" t="s">
        <v>477</v>
      </c>
      <c r="B1" s="60"/>
      <c r="C1" s="112"/>
      <c r="D1" s="60"/>
      <c r="E1" s="151" t="s">
        <v>537</v>
      </c>
    </row>
    <row r="2" spans="1:12" ht="18" customHeight="1">
      <c r="A2" s="62"/>
      <c r="B2" s="60"/>
      <c r="C2" s="112"/>
      <c r="D2" s="60"/>
      <c r="E2" s="152" t="s">
        <v>538</v>
      </c>
    </row>
    <row r="3" spans="1:12" ht="20.25" customHeight="1">
      <c r="A3" s="63" t="s">
        <v>421</v>
      </c>
      <c r="B3" s="154"/>
      <c r="C3" s="146"/>
      <c r="D3" s="146"/>
      <c r="E3" s="151" t="s">
        <v>544</v>
      </c>
    </row>
    <row r="4" spans="1:12" ht="20.25" customHeight="1">
      <c r="A4" s="66" t="s">
        <v>299</v>
      </c>
      <c r="B4" s="164"/>
      <c r="C4" s="165"/>
      <c r="D4" s="165"/>
      <c r="E4" s="165"/>
    </row>
    <row r="5" spans="1:12" ht="20.25" customHeight="1">
      <c r="A5" s="66" t="s">
        <v>422</v>
      </c>
      <c r="B5" s="164"/>
      <c r="C5" s="165"/>
      <c r="D5" s="165"/>
      <c r="E5" s="165"/>
    </row>
    <row r="6" spans="1:12" ht="20.25" customHeight="1">
      <c r="A6" s="66" t="s">
        <v>423</v>
      </c>
      <c r="B6" s="164"/>
      <c r="C6" s="165"/>
      <c r="D6" s="165"/>
      <c r="E6" s="165"/>
    </row>
    <row r="7" spans="1:12" ht="20.25" customHeight="1">
      <c r="A7" s="66" t="s">
        <v>424</v>
      </c>
      <c r="B7" s="164"/>
      <c r="C7" s="166"/>
      <c r="D7" s="166"/>
      <c r="E7" s="166"/>
    </row>
    <row r="8" spans="1:12" ht="20.25" customHeight="1">
      <c r="A8" s="66" t="s">
        <v>425</v>
      </c>
      <c r="B8" s="164"/>
      <c r="C8" s="165"/>
      <c r="D8" s="165"/>
      <c r="E8" s="165"/>
    </row>
    <row r="9" spans="1:12" ht="20.25" customHeight="1">
      <c r="A9" s="66" t="s">
        <v>426</v>
      </c>
      <c r="B9" s="164"/>
      <c r="C9" s="165"/>
      <c r="D9" s="165"/>
      <c r="E9" s="165"/>
    </row>
    <row r="10" spans="1:12" ht="20.25" customHeight="1">
      <c r="A10" s="66" t="s">
        <v>427</v>
      </c>
      <c r="B10" s="164"/>
      <c r="C10" s="165"/>
      <c r="D10" s="165"/>
      <c r="E10" s="165"/>
    </row>
    <row r="11" spans="1:12" ht="15.75" thickBot="1">
      <c r="B11" s="68"/>
      <c r="C11" s="68"/>
      <c r="D11" s="69"/>
      <c r="E11" s="70"/>
      <c r="F11" s="92"/>
      <c r="G11" s="92"/>
      <c r="H11" s="92"/>
      <c r="I11" s="114"/>
      <c r="J11" s="92"/>
      <c r="K11" s="92"/>
    </row>
    <row r="12" spans="1:12" ht="16.5" thickBot="1">
      <c r="A12" s="73" t="str">
        <f>IF(A15="",CONCATENATE(B3," has reached a level of ",D12," (1-9) resulting in the overall rating: "),"Click 'Yes' or 'No' to answer. Please answer all questions, unless grayed out.")</f>
        <v>Click 'Yes' or 'No' to answer. Please answer all questions, unless grayed out.</v>
      </c>
      <c r="B12" s="74"/>
      <c r="C12" s="115"/>
      <c r="D12" s="76">
        <f>IF(A15="",9-TRUNC(LOG10(J46)),0)</f>
        <v>0</v>
      </c>
      <c r="E12" s="76">
        <f>IF(A15="",9-TRUNC(LOG10(J46)),0)</f>
        <v>0</v>
      </c>
      <c r="F12" s="116"/>
      <c r="G12" s="117"/>
      <c r="H12" s="117"/>
      <c r="I12" s="114"/>
      <c r="J12" s="118">
        <f>9-TRUNC(LOG10(J46))</f>
        <v>1</v>
      </c>
      <c r="K12" s="92"/>
    </row>
    <row r="13" spans="1:12" ht="33.75" customHeight="1">
      <c r="A13" s="79" t="str">
        <f>IF(A15="",IF(D12&lt;3,"The supplier is NOT approved! A rating of 3 or more is required.",IF(D12=3,"The supplier needs to improve its management system to become approved! A scheduled follow up is required!","The supplier is approved!")),"")</f>
        <v/>
      </c>
      <c r="B13" s="80"/>
      <c r="C13" s="119"/>
      <c r="D13" s="81"/>
      <c r="E13" s="120"/>
      <c r="F13" s="92"/>
      <c r="G13" s="92"/>
      <c r="H13" s="92"/>
      <c r="I13" s="114"/>
      <c r="J13" s="92"/>
      <c r="K13" s="92"/>
    </row>
    <row r="14" spans="1:12" ht="6.75" customHeight="1">
      <c r="A14" s="162"/>
      <c r="B14" s="163"/>
      <c r="C14" s="163"/>
      <c r="D14" s="163"/>
      <c r="E14" s="163"/>
      <c r="F14" s="92"/>
      <c r="G14" s="92"/>
      <c r="H14" s="92"/>
      <c r="I14" s="114"/>
      <c r="J14" s="92"/>
      <c r="K14" s="92"/>
    </row>
    <row r="15" spans="1:12" ht="15.75">
      <c r="A15" s="85" t="str">
        <f>IF(H46&gt;L46,IF(H46&lt;17,"Greyed out questions do not need to be answered","Please answer all questions"),"")</f>
        <v>Please answer all questions</v>
      </c>
      <c r="B15" s="86"/>
      <c r="C15" s="86"/>
      <c r="D15" s="87" t="s">
        <v>54</v>
      </c>
      <c r="E15" s="87" t="s">
        <v>38</v>
      </c>
      <c r="F15" s="92"/>
      <c r="G15" s="92"/>
      <c r="H15" s="92"/>
      <c r="I15" s="114"/>
      <c r="J15" s="92"/>
      <c r="K15" s="92"/>
    </row>
    <row r="16" spans="1:12" ht="12.75" customHeight="1">
      <c r="C16" s="109"/>
      <c r="D16" s="61"/>
      <c r="E16" s="61"/>
      <c r="F16" s="121" t="s">
        <v>428</v>
      </c>
      <c r="G16" s="121"/>
      <c r="H16" s="121" t="s">
        <v>429</v>
      </c>
      <c r="I16" s="122" t="s">
        <v>430</v>
      </c>
      <c r="J16" s="90" t="s">
        <v>431</v>
      </c>
      <c r="K16" s="92" t="s">
        <v>478</v>
      </c>
      <c r="L16" s="56" t="s">
        <v>479</v>
      </c>
    </row>
    <row r="17" spans="1:14" ht="33.75" customHeight="1">
      <c r="A17" s="93" t="s">
        <v>480</v>
      </c>
      <c r="C17" s="94" t="s">
        <v>198</v>
      </c>
      <c r="D17" s="123"/>
      <c r="E17" s="123"/>
      <c r="F17" s="96">
        <v>0</v>
      </c>
      <c r="G17" s="96">
        <f>IF(F17=1,1,2)</f>
        <v>2</v>
      </c>
      <c r="H17" s="96">
        <v>1</v>
      </c>
      <c r="I17" s="124">
        <v>8</v>
      </c>
      <c r="J17" s="98">
        <f>(G17-1)*H17*POWER(10,I17)</f>
        <v>100000000</v>
      </c>
      <c r="K17" s="96">
        <v>0</v>
      </c>
      <c r="L17" s="56">
        <f>IF(F17&gt;0,IF(F17&lt;3,1,0),0)*H17</f>
        <v>0</v>
      </c>
    </row>
    <row r="18" spans="1:14" ht="16.5" customHeight="1">
      <c r="A18" s="125"/>
      <c r="C18" s="94"/>
      <c r="D18" s="123"/>
      <c r="E18" s="123"/>
      <c r="F18" s="96"/>
      <c r="G18" s="96"/>
      <c r="H18" s="96"/>
      <c r="I18" s="124"/>
      <c r="J18" s="96"/>
      <c r="K18" s="96"/>
    </row>
    <row r="19" spans="1:14" ht="33.75" customHeight="1">
      <c r="A19" s="107" t="s">
        <v>481</v>
      </c>
      <c r="C19" s="94" t="s">
        <v>199</v>
      </c>
      <c r="D19" s="123"/>
      <c r="E19" s="123"/>
      <c r="F19" s="96">
        <v>0</v>
      </c>
      <c r="G19" s="96">
        <f>IF(F19=1,1,2)</f>
        <v>2</v>
      </c>
      <c r="H19" s="96">
        <v>1</v>
      </c>
      <c r="I19" s="124">
        <v>8</v>
      </c>
      <c r="J19" s="98">
        <f>(G19-1)*H19*POWER(10,I19)</f>
        <v>100000000</v>
      </c>
      <c r="K19" s="96">
        <v>0</v>
      </c>
      <c r="L19" s="56">
        <f>IF(F19&gt;0,IF(F19&lt;3,1,0),0)*H19</f>
        <v>0</v>
      </c>
    </row>
    <row r="20" spans="1:14" ht="16.5" customHeight="1">
      <c r="A20" s="125"/>
      <c r="C20" s="94"/>
      <c r="D20" s="123"/>
      <c r="E20" s="123"/>
      <c r="F20" s="96"/>
      <c r="G20" s="96"/>
      <c r="H20" s="96"/>
      <c r="I20" s="124"/>
      <c r="J20" s="96"/>
      <c r="K20" s="96"/>
    </row>
    <row r="21" spans="1:14" ht="33.75" customHeight="1">
      <c r="A21" s="93" t="s">
        <v>482</v>
      </c>
      <c r="B21" s="103"/>
      <c r="C21" s="94" t="s">
        <v>200</v>
      </c>
      <c r="D21" s="123"/>
      <c r="E21" s="123"/>
      <c r="F21" s="96">
        <v>0</v>
      </c>
      <c r="G21" s="96">
        <f>IF(F21=1,1,2)</f>
        <v>2</v>
      </c>
      <c r="H21" s="96">
        <v>1</v>
      </c>
      <c r="I21" s="124">
        <v>8</v>
      </c>
      <c r="J21" s="98">
        <f>(G21-1)*H21*POWER(10,I21)</f>
        <v>100000000</v>
      </c>
      <c r="K21" s="96">
        <v>0</v>
      </c>
      <c r="L21" s="56">
        <f>IF(F21&gt;0,IF(F21&lt;3,1,0),0)*H21</f>
        <v>0</v>
      </c>
    </row>
    <row r="22" spans="1:14" ht="23.25" customHeight="1">
      <c r="A22" s="93"/>
      <c r="B22" s="103"/>
      <c r="C22" s="94"/>
      <c r="D22" s="123"/>
      <c r="E22" s="123"/>
      <c r="F22" s="96"/>
      <c r="G22" s="96"/>
      <c r="H22" s="96"/>
      <c r="I22" s="124"/>
      <c r="J22" s="96"/>
      <c r="K22" s="96"/>
    </row>
    <row r="23" spans="1:14" ht="20.25" customHeight="1">
      <c r="A23" s="93" t="s">
        <v>483</v>
      </c>
      <c r="B23" s="103"/>
      <c r="C23" s="94"/>
      <c r="D23" s="126"/>
      <c r="E23" s="126"/>
      <c r="F23" s="96"/>
      <c r="G23" s="96"/>
      <c r="H23" s="126"/>
      <c r="I23" s="124"/>
      <c r="J23" s="96"/>
      <c r="K23" s="96"/>
    </row>
    <row r="24" spans="1:14" ht="33.75" customHeight="1">
      <c r="A24" s="127" t="s">
        <v>513</v>
      </c>
      <c r="B24" s="103"/>
      <c r="C24" s="94" t="s">
        <v>456</v>
      </c>
      <c r="D24" s="126"/>
      <c r="E24" s="126"/>
      <c r="F24" s="96">
        <v>0</v>
      </c>
      <c r="G24" s="96">
        <f>IF(F24=1,1,2)</f>
        <v>2</v>
      </c>
      <c r="H24" s="126">
        <v>1</v>
      </c>
      <c r="I24" s="124">
        <v>7</v>
      </c>
      <c r="J24" s="98">
        <f t="shared" ref="J24:J38" si="0">(G24-1)*H24*POWER(10,I24)</f>
        <v>10000000</v>
      </c>
      <c r="K24" s="96">
        <v>0</v>
      </c>
      <c r="L24" s="56">
        <f>IF(F24&gt;0,IF(F24&lt;3,1,0),0)*H24</f>
        <v>0</v>
      </c>
    </row>
    <row r="25" spans="1:14" ht="33.75" customHeight="1">
      <c r="A25" s="127" t="s">
        <v>514</v>
      </c>
      <c r="B25" s="103"/>
      <c r="C25" s="94" t="s">
        <v>457</v>
      </c>
      <c r="D25" s="126"/>
      <c r="E25" s="126"/>
      <c r="F25" s="96">
        <v>0</v>
      </c>
      <c r="G25" s="96">
        <f>IF(F25=1,1,2)</f>
        <v>2</v>
      </c>
      <c r="H25" s="126">
        <v>1</v>
      </c>
      <c r="I25" s="124">
        <v>7</v>
      </c>
      <c r="J25" s="98">
        <f t="shared" si="0"/>
        <v>10000000</v>
      </c>
      <c r="K25" s="96">
        <v>0</v>
      </c>
      <c r="L25" s="56">
        <f>IF(F25&gt;0,IF(F25&lt;3,1,0),0)*H25</f>
        <v>0</v>
      </c>
    </row>
    <row r="26" spans="1:14" ht="33.75" customHeight="1">
      <c r="A26" s="144" t="s">
        <v>524</v>
      </c>
      <c r="B26" s="103"/>
      <c r="C26" s="94" t="s">
        <v>458</v>
      </c>
      <c r="D26" s="128"/>
      <c r="E26" s="128"/>
      <c r="F26" s="129">
        <v>0</v>
      </c>
      <c r="G26" s="129">
        <f>IF(F26=1,1,2)</f>
        <v>2</v>
      </c>
      <c r="H26" s="128">
        <v>1</v>
      </c>
      <c r="I26" s="130">
        <v>7</v>
      </c>
      <c r="J26" s="131">
        <f t="shared" si="0"/>
        <v>10000000</v>
      </c>
      <c r="K26" s="129">
        <v>0</v>
      </c>
      <c r="L26" s="56">
        <f>IF(F26&gt;0,IF(F26&lt;3,1,0),0)*H26</f>
        <v>0</v>
      </c>
      <c r="N26" s="125"/>
    </row>
    <row r="27" spans="1:14">
      <c r="A27" s="125"/>
      <c r="B27" s="103"/>
      <c r="C27" s="94"/>
      <c r="D27" s="126"/>
      <c r="E27" s="126"/>
      <c r="F27" s="96"/>
      <c r="G27" s="96"/>
      <c r="H27" s="126"/>
      <c r="I27" s="124"/>
      <c r="J27" s="98">
        <f t="shared" si="0"/>
        <v>0</v>
      </c>
      <c r="K27" s="96"/>
    </row>
    <row r="28" spans="1:14" ht="33.75" customHeight="1">
      <c r="A28" s="107" t="s">
        <v>484</v>
      </c>
      <c r="B28" s="103"/>
      <c r="C28" s="94" t="s">
        <v>202</v>
      </c>
      <c r="D28" s="126"/>
      <c r="E28" s="126"/>
      <c r="F28" s="96">
        <v>0</v>
      </c>
      <c r="G28" s="96">
        <f t="shared" ref="G28:G38" si="1">IF(F28=1,1,2)</f>
        <v>2</v>
      </c>
      <c r="H28" s="126">
        <v>1</v>
      </c>
      <c r="I28" s="124">
        <v>4</v>
      </c>
      <c r="J28" s="98">
        <f t="shared" si="0"/>
        <v>10000</v>
      </c>
      <c r="K28" s="96">
        <v>0</v>
      </c>
      <c r="L28" s="56">
        <f t="shared" ref="L28:L38" si="2">IF(F28&gt;0,IF(F28&lt;3,1,0),0)*H28</f>
        <v>0</v>
      </c>
    </row>
    <row r="29" spans="1:14" ht="19.5" customHeight="1">
      <c r="A29" s="127" t="s">
        <v>485</v>
      </c>
      <c r="B29" s="103"/>
      <c r="C29" s="94" t="s">
        <v>486</v>
      </c>
      <c r="D29" s="126"/>
      <c r="E29" s="126"/>
      <c r="F29" s="96">
        <v>0</v>
      </c>
      <c r="G29" s="96">
        <f t="shared" si="1"/>
        <v>2</v>
      </c>
      <c r="H29" s="126">
        <f>IF(F$28=2,0,1)</f>
        <v>1</v>
      </c>
      <c r="I29" s="124">
        <v>2</v>
      </c>
      <c r="J29" s="98">
        <f t="shared" si="0"/>
        <v>100</v>
      </c>
      <c r="K29" s="96">
        <v>0</v>
      </c>
      <c r="L29" s="56">
        <f t="shared" si="2"/>
        <v>0</v>
      </c>
    </row>
    <row r="30" spans="1:14" ht="19.5" customHeight="1">
      <c r="A30" s="127" t="s">
        <v>487</v>
      </c>
      <c r="B30" s="103"/>
      <c r="C30" s="94" t="s">
        <v>488</v>
      </c>
      <c r="D30" s="126"/>
      <c r="E30" s="126"/>
      <c r="F30" s="96">
        <v>0</v>
      </c>
      <c r="G30" s="96">
        <f t="shared" si="1"/>
        <v>2</v>
      </c>
      <c r="H30" s="126">
        <f t="shared" ref="H30:H38" si="3">IF(AND(F$28=1,F$29=1),0,1)</f>
        <v>1</v>
      </c>
      <c r="I30" s="124">
        <v>6</v>
      </c>
      <c r="J30" s="98">
        <f t="shared" si="0"/>
        <v>1000000</v>
      </c>
      <c r="K30" s="96">
        <v>0</v>
      </c>
      <c r="L30" s="56">
        <f t="shared" si="2"/>
        <v>0</v>
      </c>
    </row>
    <row r="31" spans="1:14" ht="19.5" customHeight="1">
      <c r="A31" s="127" t="s">
        <v>489</v>
      </c>
      <c r="B31" s="103"/>
      <c r="C31" s="94" t="s">
        <v>490</v>
      </c>
      <c r="D31" s="126"/>
      <c r="E31" s="126"/>
      <c r="F31" s="96">
        <v>0</v>
      </c>
      <c r="G31" s="96">
        <f t="shared" si="1"/>
        <v>2</v>
      </c>
      <c r="H31" s="126">
        <f t="shared" si="3"/>
        <v>1</v>
      </c>
      <c r="I31" s="124">
        <v>5</v>
      </c>
      <c r="J31" s="98">
        <f t="shared" si="0"/>
        <v>100000</v>
      </c>
      <c r="K31" s="96">
        <v>0</v>
      </c>
      <c r="L31" s="56">
        <f t="shared" si="2"/>
        <v>0</v>
      </c>
    </row>
    <row r="32" spans="1:14" ht="19.5" customHeight="1">
      <c r="A32" s="127" t="s">
        <v>491</v>
      </c>
      <c r="B32" s="103"/>
      <c r="C32" s="94" t="s">
        <v>492</v>
      </c>
      <c r="D32" s="126"/>
      <c r="E32" s="126"/>
      <c r="F32" s="96">
        <v>0</v>
      </c>
      <c r="G32" s="96">
        <f t="shared" si="1"/>
        <v>2</v>
      </c>
      <c r="H32" s="126">
        <f t="shared" si="3"/>
        <v>1</v>
      </c>
      <c r="I32" s="124">
        <v>5</v>
      </c>
      <c r="J32" s="98">
        <f t="shared" si="0"/>
        <v>100000</v>
      </c>
      <c r="K32" s="96">
        <v>0</v>
      </c>
      <c r="L32" s="56">
        <f t="shared" si="2"/>
        <v>0</v>
      </c>
    </row>
    <row r="33" spans="1:13" ht="19.5" customHeight="1">
      <c r="A33" s="127" t="s">
        <v>493</v>
      </c>
      <c r="B33" s="104"/>
      <c r="C33" s="94" t="s">
        <v>494</v>
      </c>
      <c r="D33" s="126"/>
      <c r="E33" s="126"/>
      <c r="F33" s="96">
        <v>0</v>
      </c>
      <c r="G33" s="96">
        <f t="shared" si="1"/>
        <v>2</v>
      </c>
      <c r="H33" s="126">
        <f t="shared" si="3"/>
        <v>1</v>
      </c>
      <c r="I33" s="124">
        <v>5</v>
      </c>
      <c r="J33" s="98">
        <f t="shared" si="0"/>
        <v>100000</v>
      </c>
      <c r="K33" s="96">
        <v>0</v>
      </c>
      <c r="L33" s="56">
        <f t="shared" si="2"/>
        <v>0</v>
      </c>
    </row>
    <row r="34" spans="1:13" ht="19.5" customHeight="1">
      <c r="A34" s="127" t="s">
        <v>495</v>
      </c>
      <c r="B34" s="103"/>
      <c r="C34" s="94" t="s">
        <v>496</v>
      </c>
      <c r="D34" s="126"/>
      <c r="E34" s="126"/>
      <c r="F34" s="96">
        <v>0</v>
      </c>
      <c r="G34" s="96">
        <f t="shared" si="1"/>
        <v>2</v>
      </c>
      <c r="H34" s="126">
        <f t="shared" si="3"/>
        <v>1</v>
      </c>
      <c r="I34" s="124">
        <v>5</v>
      </c>
      <c r="J34" s="98">
        <f t="shared" si="0"/>
        <v>100000</v>
      </c>
      <c r="K34" s="96">
        <v>0</v>
      </c>
      <c r="L34" s="56">
        <f t="shared" si="2"/>
        <v>0</v>
      </c>
    </row>
    <row r="35" spans="1:13" ht="19.5" customHeight="1">
      <c r="A35" s="127" t="s">
        <v>497</v>
      </c>
      <c r="B35" s="74"/>
      <c r="C35" s="94" t="s">
        <v>498</v>
      </c>
      <c r="D35" s="126"/>
      <c r="E35" s="126"/>
      <c r="F35" s="96">
        <v>0</v>
      </c>
      <c r="G35" s="96">
        <f t="shared" si="1"/>
        <v>2</v>
      </c>
      <c r="H35" s="126">
        <f t="shared" si="3"/>
        <v>1</v>
      </c>
      <c r="I35" s="124">
        <v>5</v>
      </c>
      <c r="J35" s="98">
        <f t="shared" si="0"/>
        <v>100000</v>
      </c>
      <c r="K35" s="96">
        <v>0</v>
      </c>
      <c r="L35" s="56">
        <f t="shared" si="2"/>
        <v>0</v>
      </c>
    </row>
    <row r="36" spans="1:13" ht="19.5" customHeight="1">
      <c r="A36" s="127" t="s">
        <v>499</v>
      </c>
      <c r="B36" s="74"/>
      <c r="C36" s="94" t="s">
        <v>500</v>
      </c>
      <c r="D36" s="126"/>
      <c r="E36" s="126"/>
      <c r="F36" s="96">
        <v>0</v>
      </c>
      <c r="G36" s="96">
        <f t="shared" si="1"/>
        <v>2</v>
      </c>
      <c r="H36" s="126">
        <f t="shared" si="3"/>
        <v>1</v>
      </c>
      <c r="I36" s="124">
        <v>5</v>
      </c>
      <c r="J36" s="98">
        <f t="shared" si="0"/>
        <v>100000</v>
      </c>
      <c r="K36" s="96">
        <v>0</v>
      </c>
      <c r="L36" s="56">
        <f t="shared" si="2"/>
        <v>0</v>
      </c>
    </row>
    <row r="37" spans="1:13" ht="19.5" customHeight="1">
      <c r="A37" s="127" t="s">
        <v>501</v>
      </c>
      <c r="B37" s="74"/>
      <c r="C37" s="94" t="s">
        <v>502</v>
      </c>
      <c r="D37" s="126"/>
      <c r="E37" s="126"/>
      <c r="F37" s="96">
        <v>0</v>
      </c>
      <c r="G37" s="96">
        <f t="shared" si="1"/>
        <v>2</v>
      </c>
      <c r="H37" s="126">
        <f t="shared" si="3"/>
        <v>1</v>
      </c>
      <c r="I37" s="124">
        <v>5</v>
      </c>
      <c r="J37" s="98">
        <f t="shared" si="0"/>
        <v>100000</v>
      </c>
      <c r="K37" s="96">
        <v>0</v>
      </c>
      <c r="L37" s="56">
        <f t="shared" si="2"/>
        <v>0</v>
      </c>
    </row>
    <row r="38" spans="1:13" ht="19.5" customHeight="1">
      <c r="A38" s="127" t="s">
        <v>503</v>
      </c>
      <c r="B38" s="74"/>
      <c r="C38" s="94" t="s">
        <v>504</v>
      </c>
      <c r="D38" s="126"/>
      <c r="E38" s="126"/>
      <c r="F38" s="96">
        <v>0</v>
      </c>
      <c r="G38" s="96">
        <f t="shared" si="1"/>
        <v>2</v>
      </c>
      <c r="H38" s="126">
        <f t="shared" si="3"/>
        <v>1</v>
      </c>
      <c r="I38" s="124">
        <v>5</v>
      </c>
      <c r="J38" s="98">
        <f t="shared" si="0"/>
        <v>100000</v>
      </c>
      <c r="K38" s="96">
        <v>0</v>
      </c>
      <c r="L38" s="56">
        <f t="shared" si="2"/>
        <v>0</v>
      </c>
    </row>
    <row r="39" spans="1:13" ht="19.5" customHeight="1">
      <c r="A39" s="127"/>
      <c r="B39" s="74"/>
      <c r="C39" s="94"/>
      <c r="D39" s="126"/>
      <c r="E39" s="126"/>
      <c r="F39" s="96"/>
      <c r="G39" s="96"/>
      <c r="H39" s="126"/>
      <c r="I39" s="124"/>
      <c r="J39" s="98"/>
      <c r="K39" s="96"/>
    </row>
    <row r="40" spans="1:13" ht="19.5" customHeight="1">
      <c r="A40" s="132" t="s">
        <v>505</v>
      </c>
      <c r="B40" s="103"/>
      <c r="C40" s="94" t="s">
        <v>206</v>
      </c>
      <c r="D40" s="126"/>
      <c r="E40" s="126"/>
      <c r="F40" s="96">
        <v>0</v>
      </c>
      <c r="G40" s="96">
        <f>IF(F40=1,1,2)</f>
        <v>2</v>
      </c>
      <c r="H40" s="126">
        <f>IF(AND(F$33=2,OR(H29=0,F$29=2)),0,1)</f>
        <v>1</v>
      </c>
      <c r="I40" s="124">
        <v>2</v>
      </c>
      <c r="J40" s="98">
        <f>(G40-1)*H40*POWER(10,I40)</f>
        <v>100</v>
      </c>
      <c r="K40" s="96">
        <v>0</v>
      </c>
      <c r="L40" s="56">
        <f>IF(F40&gt;0,IF(F40&lt;3,1,0),0)*H40</f>
        <v>0</v>
      </c>
    </row>
    <row r="41" spans="1:13" ht="19.5" customHeight="1">
      <c r="A41" s="127"/>
      <c r="B41" s="74"/>
      <c r="C41" s="94"/>
      <c r="D41" s="126"/>
      <c r="E41" s="126"/>
      <c r="F41" s="96"/>
      <c r="G41" s="96"/>
      <c r="H41" s="126"/>
      <c r="I41" s="124"/>
      <c r="J41" s="98"/>
      <c r="K41" s="96"/>
    </row>
    <row r="42" spans="1:13" ht="19.5" customHeight="1">
      <c r="A42" s="107" t="s">
        <v>506</v>
      </c>
      <c r="B42" s="111"/>
      <c r="C42" s="94" t="s">
        <v>207</v>
      </c>
      <c r="D42" s="126"/>
      <c r="E42" s="126"/>
      <c r="F42" s="96">
        <v>0</v>
      </c>
      <c r="G42" s="96">
        <f>IF(F42=1,1,2)</f>
        <v>2</v>
      </c>
      <c r="H42" s="126">
        <v>1</v>
      </c>
      <c r="I42" s="124">
        <f>IF(F29*H29=1,1,3)</f>
        <v>3</v>
      </c>
      <c r="J42" s="98">
        <f>(G42-1)*H42*POWER(10,I42)</f>
        <v>1000</v>
      </c>
      <c r="K42" s="96">
        <v>0</v>
      </c>
      <c r="L42" s="56">
        <f>IF(F42&gt;0,IF(F42&lt;3,1,0),0)*H42</f>
        <v>0</v>
      </c>
    </row>
    <row r="43" spans="1:13">
      <c r="A43" s="107"/>
      <c r="B43" s="109"/>
      <c r="C43" s="94"/>
      <c r="D43" s="126"/>
      <c r="E43" s="126"/>
      <c r="F43" s="96"/>
      <c r="G43" s="96"/>
      <c r="H43" s="126"/>
      <c r="I43" s="124"/>
      <c r="J43" s="96">
        <v>1</v>
      </c>
      <c r="K43" s="96"/>
    </row>
    <row r="44" spans="1:13" ht="19.5" customHeight="1">
      <c r="A44" s="107" t="s">
        <v>507</v>
      </c>
      <c r="B44" s="109"/>
      <c r="C44" s="94" t="s">
        <v>208</v>
      </c>
      <c r="D44" s="126"/>
      <c r="E44" s="126"/>
      <c r="F44" s="96">
        <v>0</v>
      </c>
      <c r="G44" s="96">
        <f>IF(F44=1,1,2)</f>
        <v>2</v>
      </c>
      <c r="H44" s="126">
        <v>1</v>
      </c>
      <c r="I44" s="124">
        <v>1</v>
      </c>
      <c r="J44" s="98">
        <f>(G44-1)*H44*POWER(10,I44)</f>
        <v>10</v>
      </c>
      <c r="K44" s="96">
        <v>0</v>
      </c>
      <c r="L44" s="56">
        <f>IF(F44&gt;0,IF(F44&lt;3,1,0),0)*H44</f>
        <v>0</v>
      </c>
    </row>
    <row r="45" spans="1:13">
      <c r="B45" s="74"/>
      <c r="D45"/>
      <c r="E45"/>
      <c r="F45" s="126"/>
      <c r="G45" s="126"/>
      <c r="H45" s="126"/>
      <c r="I45" s="124"/>
      <c r="J45" s="96"/>
      <c r="K45" s="92"/>
    </row>
    <row r="46" spans="1:13">
      <c r="A46" s="106"/>
      <c r="B46" s="74"/>
      <c r="D46"/>
      <c r="E46"/>
      <c r="F46" s="126"/>
      <c r="G46" s="126"/>
      <c r="H46" s="126">
        <f>SUM(H17:H44)</f>
        <v>20</v>
      </c>
      <c r="I46" s="124"/>
      <c r="J46" s="98">
        <f>SUM(J17:J44)</f>
        <v>331811211</v>
      </c>
      <c r="K46" s="92"/>
      <c r="L46" s="126">
        <f>SUM(L17:L44)</f>
        <v>0</v>
      </c>
      <c r="M46" s="126"/>
    </row>
    <row r="47" spans="1:13">
      <c r="A47" s="106"/>
      <c r="B47" s="74"/>
      <c r="D47"/>
      <c r="E47"/>
      <c r="F47" s="133"/>
      <c r="G47" s="133"/>
      <c r="H47" s="133"/>
      <c r="I47" s="114"/>
      <c r="J47" s="92"/>
      <c r="K47" s="92"/>
    </row>
    <row r="48" spans="1:13" ht="30">
      <c r="A48" s="134" t="s">
        <v>476</v>
      </c>
      <c r="B48" s="74"/>
      <c r="D48"/>
      <c r="E48"/>
      <c r="F48" s="133"/>
      <c r="G48" s="133"/>
      <c r="H48" s="133"/>
      <c r="I48" s="114"/>
      <c r="J48" s="92"/>
      <c r="K48" s="92"/>
    </row>
    <row r="49" spans="1:8">
      <c r="A49" s="135"/>
      <c r="B49" s="74"/>
      <c r="D49"/>
      <c r="E49"/>
      <c r="F49"/>
      <c r="G49"/>
      <c r="H49"/>
    </row>
    <row r="50" spans="1:8">
      <c r="A50" s="135"/>
      <c r="B50" s="74"/>
      <c r="C50" s="109"/>
      <c r="D50" s="61"/>
      <c r="E50" s="61"/>
    </row>
    <row r="51" spans="1:8">
      <c r="A51" s="135"/>
      <c r="B51" s="74"/>
      <c r="C51" s="109"/>
      <c r="D51" s="61"/>
      <c r="E51" s="61"/>
    </row>
    <row r="52" spans="1:8">
      <c r="A52" s="135"/>
      <c r="B52" s="74"/>
      <c r="C52" s="109"/>
      <c r="D52" s="61"/>
      <c r="E52" s="61"/>
    </row>
    <row r="53" spans="1:8">
      <c r="A53" s="107"/>
      <c r="B53" s="74"/>
      <c r="C53" s="109"/>
      <c r="D53" s="61"/>
      <c r="E53" s="61"/>
    </row>
    <row r="54" spans="1:8">
      <c r="A54" s="135"/>
      <c r="C54" s="109"/>
      <c r="D54" s="61"/>
      <c r="E54" s="61"/>
    </row>
    <row r="55" spans="1:8">
      <c r="A55" s="135"/>
      <c r="C55" s="109"/>
      <c r="D55" s="61"/>
      <c r="E55" s="61"/>
    </row>
    <row r="56" spans="1:8">
      <c r="A56" s="135"/>
      <c r="C56" s="109"/>
      <c r="D56" s="61"/>
      <c r="E56" s="61"/>
    </row>
    <row r="57" spans="1:8">
      <c r="A57" s="135"/>
      <c r="C57" s="109"/>
      <c r="D57" s="61"/>
      <c r="E57" s="61"/>
    </row>
    <row r="58" spans="1:8">
      <c r="A58" s="135"/>
      <c r="C58" s="109"/>
      <c r="D58" s="61"/>
      <c r="E58" s="61"/>
    </row>
    <row r="59" spans="1:8">
      <c r="A59" s="135"/>
      <c r="D59" s="61"/>
      <c r="E59" s="61"/>
    </row>
    <row r="60" spans="1:8">
      <c r="A60" s="135"/>
      <c r="D60" s="61"/>
      <c r="E60" s="61"/>
    </row>
    <row r="61" spans="1:8">
      <c r="A61" s="135"/>
      <c r="D61" s="61"/>
      <c r="E61" s="61"/>
    </row>
    <row r="62" spans="1:8">
      <c r="A62" s="93"/>
      <c r="D62" s="61"/>
      <c r="E62" s="61"/>
    </row>
    <row r="63" spans="1:8">
      <c r="A63" s="107"/>
      <c r="D63" s="61"/>
      <c r="E63" s="61"/>
    </row>
    <row r="64" spans="1:8">
      <c r="A64" s="107"/>
      <c r="D64" s="61"/>
      <c r="E64" s="61"/>
    </row>
    <row r="65" spans="1:5">
      <c r="A65" s="107"/>
      <c r="D65" s="61"/>
      <c r="E65" s="61"/>
    </row>
    <row r="66" spans="1:5">
      <c r="A66" s="136"/>
      <c r="D66" s="61"/>
      <c r="E66" s="61"/>
    </row>
    <row r="67" spans="1:5">
      <c r="A67" s="93"/>
      <c r="D67" s="61"/>
      <c r="E67" s="61"/>
    </row>
    <row r="68" spans="1:5">
      <c r="D68" s="61"/>
      <c r="E68" s="61"/>
    </row>
    <row r="69" spans="1:5">
      <c r="A69" s="15"/>
      <c r="D69" s="61"/>
      <c r="E69" s="61"/>
    </row>
    <row r="70" spans="1:5">
      <c r="D70" s="61"/>
      <c r="E70" s="61"/>
    </row>
    <row r="71" spans="1:5">
      <c r="D71" s="61"/>
      <c r="E71" s="61"/>
    </row>
    <row r="72" spans="1:5">
      <c r="D72" s="61"/>
      <c r="E72" s="61"/>
    </row>
    <row r="73" spans="1:5">
      <c r="D73" s="61"/>
      <c r="E73" s="61"/>
    </row>
    <row r="74" spans="1:5">
      <c r="D74" s="61"/>
      <c r="E74" s="61"/>
    </row>
    <row r="75" spans="1:5">
      <c r="D75" s="61"/>
      <c r="E75" s="61"/>
    </row>
    <row r="76" spans="1:5">
      <c r="D76" s="61"/>
      <c r="E76" s="61"/>
    </row>
    <row r="77" spans="1:5">
      <c r="D77" s="61"/>
      <c r="E77" s="61"/>
    </row>
    <row r="78" spans="1:5">
      <c r="D78" s="61"/>
      <c r="E78" s="61"/>
    </row>
    <row r="79" spans="1:5">
      <c r="D79" s="61"/>
      <c r="E79" s="61"/>
    </row>
    <row r="80" spans="1:5">
      <c r="D80" s="61"/>
      <c r="E80" s="61"/>
    </row>
    <row r="81" spans="4:5">
      <c r="D81" s="61"/>
      <c r="E81" s="61"/>
    </row>
    <row r="82" spans="4:5">
      <c r="D82" s="61"/>
      <c r="E82" s="61"/>
    </row>
    <row r="83" spans="4:5">
      <c r="D83" s="61"/>
      <c r="E83" s="61"/>
    </row>
    <row r="84" spans="4:5">
      <c r="D84" s="61"/>
      <c r="E84" s="61"/>
    </row>
    <row r="85" spans="4:5">
      <c r="D85" s="61"/>
      <c r="E85" s="61"/>
    </row>
    <row r="86" spans="4:5">
      <c r="D86" s="61"/>
      <c r="E86" s="61"/>
    </row>
    <row r="87" spans="4:5">
      <c r="D87" s="61"/>
      <c r="E87" s="61"/>
    </row>
    <row r="88" spans="4:5">
      <c r="D88" s="61"/>
      <c r="E88" s="61"/>
    </row>
    <row r="89" spans="4:5">
      <c r="D89" s="61"/>
      <c r="E89" s="61"/>
    </row>
    <row r="90" spans="4:5">
      <c r="D90" s="61"/>
      <c r="E90" s="61"/>
    </row>
    <row r="91" spans="4:5">
      <c r="D91" s="61"/>
      <c r="E91" s="61"/>
    </row>
    <row r="92" spans="4:5">
      <c r="D92" s="61"/>
      <c r="E92" s="61"/>
    </row>
  </sheetData>
  <mergeCells count="8">
    <mergeCell ref="A14:E14"/>
    <mergeCell ref="B4:E4"/>
    <mergeCell ref="B5:E5"/>
    <mergeCell ref="B6:E6"/>
    <mergeCell ref="B8:E8"/>
    <mergeCell ref="B9:E9"/>
    <mergeCell ref="B10:E10"/>
    <mergeCell ref="B7:E7"/>
  </mergeCells>
  <phoneticPr fontId="8" type="noConversion"/>
  <conditionalFormatting sqref="B40:E40">
    <cfRule type="expression" dxfId="13" priority="1" stopIfTrue="1">
      <formula>H33=2</formula>
    </cfRule>
  </conditionalFormatting>
  <conditionalFormatting sqref="A40 A29:A38">
    <cfRule type="expression" dxfId="12" priority="2" stopIfTrue="1">
      <formula>H29=0</formula>
    </cfRule>
  </conditionalFormatting>
  <conditionalFormatting sqref="D12">
    <cfRule type="cellIs" dxfId="11" priority="3" stopIfTrue="1" operator="lessThanOrEqual">
      <formula>2</formula>
    </cfRule>
    <cfRule type="cellIs" dxfId="10" priority="4" stopIfTrue="1" operator="between">
      <formula>2.9</formula>
      <formula>3.1</formula>
    </cfRule>
    <cfRule type="cellIs" dxfId="9" priority="5" stopIfTrue="1" operator="between">
      <formula>3.9</formula>
      <formula>6.1</formula>
    </cfRule>
  </conditionalFormatting>
  <conditionalFormatting sqref="E12">
    <cfRule type="cellIs" dxfId="8" priority="6" stopIfTrue="1" operator="lessThanOrEqual">
      <formula>2</formula>
    </cfRule>
    <cfRule type="cellIs" dxfId="7" priority="7" stopIfTrue="1" operator="between">
      <formula>2.9</formula>
      <formula>3.1</formula>
    </cfRule>
    <cfRule type="cellIs" dxfId="6" priority="8" stopIfTrue="1" operator="between">
      <formula>3.9</formula>
      <formula>6.1</formula>
    </cfRule>
  </conditionalFormatting>
  <pageMargins left="1.08" right="0.74803149606299213" top="0.86614173228346458" bottom="0.74803149606299213" header="0.51181102362204722" footer="0.51181102362204722"/>
  <pageSetup paperSize="9"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112"/>
  <sheetViews>
    <sheetView tabSelected="1" zoomScale="75" zoomScaleNormal="100" zoomScaleSheetLayoutView="100" workbookViewId="0">
      <pane ySplit="18" topLeftCell="A19" activePane="bottomLeft" state="frozen"/>
      <selection pane="bottomLeft" activeCell="E1" sqref="E1"/>
    </sheetView>
  </sheetViews>
  <sheetFormatPr defaultRowHeight="12.75"/>
  <cols>
    <col min="1" max="1" width="90.85546875" style="56" customWidth="1"/>
    <col min="2" max="2" width="5.28515625" style="56" customWidth="1"/>
    <col min="3" max="3" width="7" style="56" customWidth="1"/>
    <col min="4" max="5" width="16.42578125" style="56" customWidth="1"/>
    <col min="6" max="6" width="10.140625" style="56" hidden="1" customWidth="1"/>
    <col min="7" max="7" width="9.28515625" style="61" hidden="1" customWidth="1"/>
    <col min="8" max="8" width="8.42578125" style="61" hidden="1" customWidth="1"/>
    <col min="9" max="9" width="10.5703125" style="61" hidden="1" customWidth="1"/>
    <col min="10" max="10" width="16.42578125" style="56" hidden="1" customWidth="1"/>
    <col min="11" max="13" width="9.140625" style="56" hidden="1" customWidth="1"/>
    <col min="14" max="16384" width="9.140625" style="56"/>
  </cols>
  <sheetData>
    <row r="1" spans="1:11">
      <c r="E1" s="151"/>
    </row>
    <row r="2" spans="1:11" ht="15">
      <c r="E2" s="152" t="s">
        <v>538</v>
      </c>
    </row>
    <row r="3" spans="1:11" ht="20.25">
      <c r="A3" s="59" t="s">
        <v>420</v>
      </c>
      <c r="B3" s="60"/>
      <c r="C3" s="60"/>
      <c r="D3" s="60"/>
      <c r="E3" s="151" t="s">
        <v>543</v>
      </c>
    </row>
    <row r="4" spans="1:11" ht="18">
      <c r="A4" s="62"/>
      <c r="B4" s="60"/>
      <c r="C4" s="60"/>
      <c r="D4" s="60"/>
    </row>
    <row r="5" spans="1:11" ht="20.25" customHeight="1">
      <c r="A5" s="63" t="s">
        <v>421</v>
      </c>
      <c r="B5" s="154"/>
      <c r="C5" s="146"/>
      <c r="D5" s="146"/>
      <c r="F5" s="64"/>
      <c r="G5" s="65"/>
      <c r="H5" s="65"/>
      <c r="I5" s="65"/>
      <c r="J5" s="64"/>
      <c r="K5" s="64"/>
    </row>
    <row r="6" spans="1:11" ht="20.25" customHeight="1">
      <c r="A6" s="66" t="s">
        <v>299</v>
      </c>
      <c r="B6" s="164"/>
      <c r="C6" s="165"/>
      <c r="D6" s="165"/>
      <c r="E6" s="165"/>
      <c r="F6" s="64"/>
      <c r="G6" s="65"/>
      <c r="H6" s="65"/>
      <c r="I6" s="65"/>
      <c r="J6" s="61"/>
      <c r="K6" s="64"/>
    </row>
    <row r="7" spans="1:11" ht="20.25" customHeight="1">
      <c r="A7" s="66" t="s">
        <v>422</v>
      </c>
      <c r="B7" s="164"/>
      <c r="C7" s="165"/>
      <c r="D7" s="165"/>
      <c r="E7" s="165"/>
      <c r="F7" s="64"/>
      <c r="G7" s="65"/>
      <c r="H7" s="65"/>
      <c r="I7" s="65"/>
      <c r="J7" s="64"/>
      <c r="K7" s="64"/>
    </row>
    <row r="8" spans="1:11" ht="20.25" customHeight="1">
      <c r="A8" s="66" t="s">
        <v>423</v>
      </c>
      <c r="B8" s="164"/>
      <c r="C8" s="165"/>
      <c r="D8" s="165"/>
      <c r="E8" s="165"/>
      <c r="F8" s="64"/>
      <c r="G8" s="65"/>
      <c r="H8" s="65"/>
      <c r="I8" s="65"/>
      <c r="J8" s="64"/>
      <c r="K8" s="64"/>
    </row>
    <row r="9" spans="1:11" ht="20.25" customHeight="1">
      <c r="A9" s="66" t="s">
        <v>424</v>
      </c>
      <c r="B9" s="164"/>
      <c r="C9" s="167"/>
      <c r="D9" s="167"/>
      <c r="E9" s="167"/>
      <c r="F9" s="50"/>
      <c r="G9" s="67"/>
      <c r="H9" s="67"/>
      <c r="I9" s="67"/>
      <c r="J9" s="50"/>
      <c r="K9" s="50"/>
    </row>
    <row r="10" spans="1:11" ht="20.25" customHeight="1">
      <c r="A10" s="66" t="s">
        <v>425</v>
      </c>
      <c r="B10" s="164"/>
      <c r="C10" s="165"/>
      <c r="D10" s="165"/>
      <c r="E10" s="165"/>
      <c r="F10" s="64"/>
      <c r="G10" s="65"/>
      <c r="H10" s="65"/>
      <c r="I10" s="65"/>
      <c r="J10" s="64"/>
      <c r="K10" s="64"/>
    </row>
    <row r="11" spans="1:11" ht="20.25" customHeight="1">
      <c r="A11" s="66" t="s">
        <v>426</v>
      </c>
      <c r="B11" s="164"/>
      <c r="C11" s="165"/>
      <c r="D11" s="165"/>
      <c r="E11" s="165"/>
      <c r="F11" s="64"/>
      <c r="G11" s="65"/>
      <c r="H11" s="65"/>
      <c r="I11" s="65"/>
      <c r="J11" s="64"/>
      <c r="K11" s="64"/>
    </row>
    <row r="12" spans="1:11" ht="20.25" customHeight="1">
      <c r="A12" s="66" t="s">
        <v>427</v>
      </c>
      <c r="B12" s="164"/>
      <c r="C12" s="165"/>
      <c r="D12" s="165"/>
      <c r="E12" s="165"/>
      <c r="F12" s="64"/>
      <c r="G12" s="65"/>
      <c r="H12" s="65"/>
      <c r="I12" s="65"/>
      <c r="J12" s="64"/>
      <c r="K12" s="64"/>
    </row>
    <row r="13" spans="1:11" ht="15.75" thickBot="1">
      <c r="B13" s="68"/>
      <c r="C13" s="68"/>
      <c r="D13" s="69"/>
      <c r="E13" s="70"/>
      <c r="F13" s="71"/>
      <c r="G13" s="72"/>
      <c r="H13" s="72"/>
      <c r="I13" s="72"/>
      <c r="J13" s="71"/>
      <c r="K13" s="71"/>
    </row>
    <row r="14" spans="1:11" ht="16.5" thickBot="1">
      <c r="A14" s="73" t="str">
        <f>IF(SUM(K19:K58)=0,CONCATENATE(B5," has reached a level of ",D14," (1-9) resulting in the overall rating: "),IF(SUM(K19:K58),"Click 'Yes' or 'No' to answer. All questions have to be answered!",""))</f>
        <v>Click 'Yes' or 'No' to answer. All questions have to be answered!</v>
      </c>
      <c r="B14" s="74"/>
      <c r="C14" s="75"/>
      <c r="D14" s="76">
        <f>IF(SUM(K19:K58)=0,9-TRUNC(LOG10(J16)),0)</f>
        <v>0</v>
      </c>
      <c r="E14" s="76">
        <f>IF(SUM(K19:K58)=0,9-TRUNC(LOG10(J16)),0)</f>
        <v>0</v>
      </c>
      <c r="F14" s="77"/>
      <c r="G14" s="78"/>
      <c r="H14" s="78"/>
      <c r="I14" s="78"/>
      <c r="J14" s="77">
        <f>9-TRUNC(LOG10(J16))</f>
        <v>1</v>
      </c>
      <c r="K14" s="77"/>
    </row>
    <row r="15" spans="1:11" ht="33" customHeight="1">
      <c r="A15" s="79" t="str">
        <f>IF(SUM(K19:K58)=0,IF(D14&lt;3,"The supplier is NOT approved! A rating of 3 or more is required.",IF(D14=3,"The supplier needs to improve its management system to become approved! 
A scheduled follow up is required!","The supplier is approved!")),"")</f>
        <v/>
      </c>
      <c r="B15" s="80"/>
      <c r="C15" s="80"/>
      <c r="D15" s="81"/>
      <c r="E15" s="82"/>
      <c r="F15" s="71"/>
      <c r="G15" s="72"/>
      <c r="H15" s="72"/>
      <c r="I15" s="72"/>
      <c r="J15" s="71"/>
      <c r="K15" s="71"/>
    </row>
    <row r="16" spans="1:11" ht="6.75" customHeight="1">
      <c r="A16" s="162"/>
      <c r="B16" s="163"/>
      <c r="C16" s="163"/>
      <c r="D16" s="163"/>
      <c r="E16" s="163"/>
      <c r="F16" s="8"/>
      <c r="G16" s="8"/>
      <c r="H16" s="8"/>
      <c r="I16" s="8"/>
      <c r="J16" s="83">
        <f>SUM(J19:J59)-28</f>
        <v>920831121</v>
      </c>
      <c r="K16" s="84">
        <f>SUM(K19:K58)</f>
        <v>28</v>
      </c>
    </row>
    <row r="17" spans="1:13" ht="15.75">
      <c r="A17" s="85" t="str">
        <f>IF(K16&lt;&gt;0,"Note:  All questions have to be answered!","")</f>
        <v>Note:  All questions have to be answered!</v>
      </c>
      <c r="B17" s="86"/>
      <c r="C17" s="86"/>
      <c r="D17" s="87" t="s">
        <v>54</v>
      </c>
      <c r="E17" s="87" t="s">
        <v>38</v>
      </c>
      <c r="F17" s="88"/>
      <c r="G17" s="88"/>
      <c r="H17" s="88"/>
      <c r="I17" s="88"/>
      <c r="J17" s="88"/>
      <c r="K17" s="88"/>
    </row>
    <row r="18" spans="1:13">
      <c r="A18" s="89"/>
      <c r="D18" s="61"/>
      <c r="E18" s="61"/>
      <c r="F18" s="61"/>
      <c r="G18" s="90" t="s">
        <v>428</v>
      </c>
      <c r="H18" s="90" t="s">
        <v>429</v>
      </c>
      <c r="I18" s="91" t="s">
        <v>430</v>
      </c>
      <c r="J18" s="90" t="s">
        <v>431</v>
      </c>
      <c r="K18" s="92" t="s">
        <v>432</v>
      </c>
      <c r="M18" s="56" t="s">
        <v>433</v>
      </c>
    </row>
    <row r="19" spans="1:13" ht="33.75" customHeight="1">
      <c r="A19" s="93" t="s">
        <v>434</v>
      </c>
      <c r="C19" s="94" t="s">
        <v>198</v>
      </c>
      <c r="D19" s="95"/>
      <c r="E19" s="95"/>
      <c r="F19" s="96">
        <v>0</v>
      </c>
      <c r="G19" s="97">
        <f>IF(F19=1,1,2)</f>
        <v>2</v>
      </c>
      <c r="H19" s="97">
        <v>1</v>
      </c>
      <c r="I19" s="61">
        <v>8</v>
      </c>
      <c r="J19" s="98">
        <f>1+(G19-1)*H19*POWER(10,I19)</f>
        <v>100000001</v>
      </c>
      <c r="K19" s="97">
        <f>IF(F19&lt;3,IF(F19&gt;0,0,1),1)</f>
        <v>1</v>
      </c>
      <c r="M19" s="96">
        <v>0</v>
      </c>
    </row>
    <row r="20" spans="1:13" ht="36.75" customHeight="1">
      <c r="A20" s="99" t="s">
        <v>435</v>
      </c>
      <c r="C20" s="94" t="s">
        <v>199</v>
      </c>
      <c r="D20" s="95"/>
      <c r="E20" s="95"/>
      <c r="F20" s="96">
        <v>0</v>
      </c>
      <c r="G20" s="97">
        <f>IF(F20=1,1,2)</f>
        <v>2</v>
      </c>
      <c r="H20" s="97">
        <v>1</v>
      </c>
      <c r="I20" s="61">
        <v>8</v>
      </c>
      <c r="J20" s="98">
        <f>1+(G20-1)*H20*POWER(10,I20)</f>
        <v>100000001</v>
      </c>
      <c r="K20" s="97">
        <f>IF(F20&lt;3,IF(F20&gt;0,0,1),1)</f>
        <v>1</v>
      </c>
      <c r="M20" s="96">
        <v>0</v>
      </c>
    </row>
    <row r="21" spans="1:13" ht="15.75">
      <c r="A21" s="89"/>
      <c r="C21" s="94"/>
      <c r="D21" s="100"/>
      <c r="E21" s="100"/>
      <c r="F21" s="96"/>
      <c r="G21" s="101"/>
      <c r="H21" s="101"/>
      <c r="J21" s="101"/>
      <c r="K21" s="101"/>
      <c r="M21" s="96"/>
    </row>
    <row r="22" spans="1:13" ht="30.75">
      <c r="A22" s="99" t="s">
        <v>436</v>
      </c>
      <c r="C22" s="94"/>
      <c r="D22" s="100"/>
      <c r="E22" s="100"/>
      <c r="F22" s="96"/>
      <c r="G22" s="101"/>
      <c r="H22" s="101"/>
      <c r="J22" s="101"/>
      <c r="K22" s="101"/>
      <c r="M22" s="96"/>
    </row>
    <row r="23" spans="1:13" ht="19.5" customHeight="1">
      <c r="A23" s="102" t="s">
        <v>437</v>
      </c>
      <c r="B23" s="103"/>
      <c r="C23" s="94" t="s">
        <v>438</v>
      </c>
      <c r="D23" s="95"/>
      <c r="E23" s="95"/>
      <c r="F23" s="96">
        <v>0</v>
      </c>
      <c r="G23" s="97">
        <f t="shared" ref="G23:G31" si="0">IF(F23=1,1,2)</f>
        <v>2</v>
      </c>
      <c r="H23" s="97">
        <v>1</v>
      </c>
      <c r="I23" s="61">
        <v>8</v>
      </c>
      <c r="J23" s="98">
        <f t="shared" ref="J23:J31" si="1">1+(G23-1)*H23*POWER(10,I23)</f>
        <v>100000001</v>
      </c>
      <c r="K23" s="97">
        <f t="shared" ref="K23:K31" si="2">IF(F23&lt;3,IF(F23&gt;0,0,1),1)</f>
        <v>1</v>
      </c>
      <c r="M23" s="96">
        <v>0</v>
      </c>
    </row>
    <row r="24" spans="1:13" ht="19.5" customHeight="1">
      <c r="A24" s="102" t="s">
        <v>439</v>
      </c>
      <c r="B24" s="103"/>
      <c r="C24" s="94" t="s">
        <v>440</v>
      </c>
      <c r="D24" s="95"/>
      <c r="E24" s="95"/>
      <c r="F24" s="96">
        <v>0</v>
      </c>
      <c r="G24" s="97">
        <f t="shared" si="0"/>
        <v>2</v>
      </c>
      <c r="H24" s="97">
        <v>1</v>
      </c>
      <c r="I24" s="61">
        <v>8</v>
      </c>
      <c r="J24" s="98">
        <f t="shared" si="1"/>
        <v>100000001</v>
      </c>
      <c r="K24" s="97">
        <f t="shared" si="2"/>
        <v>1</v>
      </c>
      <c r="M24" s="96">
        <v>0</v>
      </c>
    </row>
    <row r="25" spans="1:13" ht="19.5" customHeight="1">
      <c r="A25" s="102" t="s">
        <v>441</v>
      </c>
      <c r="B25" s="103"/>
      <c r="C25" s="94" t="s">
        <v>442</v>
      </c>
      <c r="D25" s="95"/>
      <c r="E25" s="95"/>
      <c r="F25" s="96">
        <v>0</v>
      </c>
      <c r="G25" s="97">
        <f t="shared" si="0"/>
        <v>2</v>
      </c>
      <c r="H25" s="97">
        <v>1</v>
      </c>
      <c r="I25" s="61">
        <v>8</v>
      </c>
      <c r="J25" s="98">
        <f t="shared" si="1"/>
        <v>100000001</v>
      </c>
      <c r="K25" s="97">
        <f t="shared" si="2"/>
        <v>1</v>
      </c>
      <c r="M25" s="96">
        <v>0</v>
      </c>
    </row>
    <row r="26" spans="1:13" ht="19.5" customHeight="1">
      <c r="A26" s="102" t="s">
        <v>443</v>
      </c>
      <c r="B26" s="103"/>
      <c r="C26" s="94" t="s">
        <v>444</v>
      </c>
      <c r="D26" s="95"/>
      <c r="E26" s="95"/>
      <c r="F26" s="96">
        <v>0</v>
      </c>
      <c r="G26" s="97">
        <f t="shared" si="0"/>
        <v>2</v>
      </c>
      <c r="H26" s="97">
        <v>1</v>
      </c>
      <c r="I26" s="61">
        <v>8</v>
      </c>
      <c r="J26" s="98">
        <f t="shared" si="1"/>
        <v>100000001</v>
      </c>
      <c r="K26" s="97">
        <f t="shared" si="2"/>
        <v>1</v>
      </c>
      <c r="M26" s="96">
        <v>0</v>
      </c>
    </row>
    <row r="27" spans="1:13" ht="19.5" customHeight="1">
      <c r="A27" s="102" t="s">
        <v>445</v>
      </c>
      <c r="B27" s="103"/>
      <c r="C27" s="94" t="s">
        <v>446</v>
      </c>
      <c r="D27" s="95"/>
      <c r="E27" s="95"/>
      <c r="F27" s="96">
        <v>0</v>
      </c>
      <c r="G27" s="97">
        <f t="shared" si="0"/>
        <v>2</v>
      </c>
      <c r="H27" s="97">
        <v>1</v>
      </c>
      <c r="I27" s="61">
        <v>8</v>
      </c>
      <c r="J27" s="98">
        <f t="shared" si="1"/>
        <v>100000001</v>
      </c>
      <c r="K27" s="97">
        <f t="shared" si="2"/>
        <v>1</v>
      </c>
      <c r="M27" s="96">
        <v>0</v>
      </c>
    </row>
    <row r="28" spans="1:13" ht="19.5" customHeight="1">
      <c r="A28" s="102" t="s">
        <v>447</v>
      </c>
      <c r="B28" s="103"/>
      <c r="C28" s="94" t="s">
        <v>448</v>
      </c>
      <c r="D28" s="95"/>
      <c r="E28" s="95"/>
      <c r="F28" s="96">
        <v>0</v>
      </c>
      <c r="G28" s="97">
        <f t="shared" si="0"/>
        <v>2</v>
      </c>
      <c r="H28" s="97">
        <v>1</v>
      </c>
      <c r="I28" s="61">
        <v>7</v>
      </c>
      <c r="J28" s="98">
        <f t="shared" si="1"/>
        <v>10000001</v>
      </c>
      <c r="K28" s="97">
        <f t="shared" si="2"/>
        <v>1</v>
      </c>
      <c r="M28" s="96">
        <v>0</v>
      </c>
    </row>
    <row r="29" spans="1:13" ht="19.5" customHeight="1">
      <c r="A29" s="102" t="s">
        <v>449</v>
      </c>
      <c r="B29" s="103"/>
      <c r="C29" s="94" t="s">
        <v>450</v>
      </c>
      <c r="D29" s="95"/>
      <c r="E29" s="95"/>
      <c r="F29" s="96">
        <v>0</v>
      </c>
      <c r="G29" s="97">
        <f t="shared" si="0"/>
        <v>2</v>
      </c>
      <c r="H29" s="97">
        <v>1</v>
      </c>
      <c r="I29" s="61">
        <v>7</v>
      </c>
      <c r="J29" s="98">
        <f t="shared" si="1"/>
        <v>10000001</v>
      </c>
      <c r="K29" s="97">
        <f t="shared" si="2"/>
        <v>1</v>
      </c>
      <c r="M29" s="96">
        <v>0</v>
      </c>
    </row>
    <row r="30" spans="1:13" ht="19.5" customHeight="1">
      <c r="A30" s="102" t="s">
        <v>451</v>
      </c>
      <c r="B30" s="103"/>
      <c r="C30" s="94" t="s">
        <v>452</v>
      </c>
      <c r="D30" s="95"/>
      <c r="E30" s="95"/>
      <c r="F30" s="96">
        <v>0</v>
      </c>
      <c r="G30" s="97">
        <f t="shared" si="0"/>
        <v>2</v>
      </c>
      <c r="H30" s="97">
        <v>1</v>
      </c>
      <c r="I30" s="61">
        <v>8</v>
      </c>
      <c r="J30" s="98">
        <f t="shared" si="1"/>
        <v>100000001</v>
      </c>
      <c r="K30" s="97">
        <f t="shared" si="2"/>
        <v>1</v>
      </c>
      <c r="M30" s="96">
        <v>0</v>
      </c>
    </row>
    <row r="31" spans="1:13" ht="19.5" customHeight="1">
      <c r="A31" s="102" t="s">
        <v>453</v>
      </c>
      <c r="B31" s="103"/>
      <c r="C31" s="94" t="s">
        <v>454</v>
      </c>
      <c r="D31" s="95"/>
      <c r="E31" s="95"/>
      <c r="F31" s="96">
        <v>0</v>
      </c>
      <c r="G31" s="97">
        <f t="shared" si="0"/>
        <v>2</v>
      </c>
      <c r="H31" s="97">
        <v>1</v>
      </c>
      <c r="I31" s="61">
        <v>8</v>
      </c>
      <c r="J31" s="98">
        <f t="shared" si="1"/>
        <v>100000001</v>
      </c>
      <c r="K31" s="97">
        <f t="shared" si="2"/>
        <v>1</v>
      </c>
      <c r="M31" s="96">
        <v>0</v>
      </c>
    </row>
    <row r="32" spans="1:13" ht="15.75">
      <c r="A32" s="102"/>
      <c r="B32" s="103"/>
      <c r="C32" s="94"/>
      <c r="D32" s="100"/>
      <c r="E32" s="100"/>
      <c r="F32" s="96"/>
      <c r="G32" s="100"/>
      <c r="H32" s="100"/>
      <c r="J32" s="100"/>
      <c r="K32" s="100"/>
      <c r="M32" s="96"/>
    </row>
    <row r="33" spans="1:13" ht="45.75">
      <c r="A33" s="99" t="s">
        <v>455</v>
      </c>
      <c r="B33" s="104"/>
      <c r="C33" s="105"/>
      <c r="D33" s="100"/>
      <c r="E33" s="100"/>
      <c r="F33" s="96"/>
      <c r="G33" s="101"/>
      <c r="H33" s="101"/>
      <c r="J33" s="101"/>
      <c r="K33" s="101"/>
      <c r="M33" s="96"/>
    </row>
    <row r="34" spans="1:13" ht="19.5" customHeight="1">
      <c r="A34" s="102" t="s">
        <v>437</v>
      </c>
      <c r="B34" s="103"/>
      <c r="C34" s="94" t="s">
        <v>456</v>
      </c>
      <c r="D34" s="95"/>
      <c r="E34" s="95"/>
      <c r="F34" s="96">
        <v>0</v>
      </c>
      <c r="G34" s="97">
        <f t="shared" ref="G34:G42" si="3">IF(F34=1,1,2)</f>
        <v>2</v>
      </c>
      <c r="H34" s="97">
        <v>1</v>
      </c>
      <c r="I34" s="61">
        <v>5</v>
      </c>
      <c r="J34" s="98">
        <f t="shared" ref="J34:J44" si="4">1+(G34-1)*H34*POWER(10,I34)</f>
        <v>100001</v>
      </c>
      <c r="K34" s="97">
        <f t="shared" ref="K34:K42" si="5">IF(F34&lt;3,IF(F34&gt;0,0,1),1)</f>
        <v>1</v>
      </c>
      <c r="M34" s="96">
        <v>0</v>
      </c>
    </row>
    <row r="35" spans="1:13" ht="19.5" customHeight="1">
      <c r="A35" s="102" t="s">
        <v>439</v>
      </c>
      <c r="B35" s="103"/>
      <c r="C35" s="94" t="s">
        <v>457</v>
      </c>
      <c r="D35" s="95"/>
      <c r="E35" s="95"/>
      <c r="F35" s="96">
        <v>0</v>
      </c>
      <c r="G35" s="97">
        <f t="shared" si="3"/>
        <v>2</v>
      </c>
      <c r="H35" s="97">
        <v>1</v>
      </c>
      <c r="I35" s="61">
        <v>5</v>
      </c>
      <c r="J35" s="98">
        <f t="shared" si="4"/>
        <v>100001</v>
      </c>
      <c r="K35" s="97">
        <f t="shared" si="5"/>
        <v>1</v>
      </c>
      <c r="M35" s="96">
        <v>0</v>
      </c>
    </row>
    <row r="36" spans="1:13" ht="19.5" customHeight="1">
      <c r="A36" s="102" t="s">
        <v>441</v>
      </c>
      <c r="B36" s="103"/>
      <c r="C36" s="94" t="s">
        <v>458</v>
      </c>
      <c r="D36" s="95"/>
      <c r="E36" s="95"/>
      <c r="F36" s="96">
        <v>0</v>
      </c>
      <c r="G36" s="97">
        <f t="shared" si="3"/>
        <v>2</v>
      </c>
      <c r="H36" s="97">
        <v>1</v>
      </c>
      <c r="I36" s="61">
        <v>5</v>
      </c>
      <c r="J36" s="98">
        <f t="shared" si="4"/>
        <v>100001</v>
      </c>
      <c r="K36" s="97">
        <f t="shared" si="5"/>
        <v>1</v>
      </c>
      <c r="M36" s="96">
        <v>0</v>
      </c>
    </row>
    <row r="37" spans="1:13" ht="19.5" customHeight="1">
      <c r="A37" s="102" t="s">
        <v>443</v>
      </c>
      <c r="B37" s="103"/>
      <c r="C37" s="94" t="s">
        <v>459</v>
      </c>
      <c r="D37" s="95"/>
      <c r="E37" s="95"/>
      <c r="F37" s="96">
        <v>0</v>
      </c>
      <c r="G37" s="97">
        <f t="shared" si="3"/>
        <v>2</v>
      </c>
      <c r="H37" s="97">
        <v>1</v>
      </c>
      <c r="I37" s="61">
        <v>5</v>
      </c>
      <c r="J37" s="98">
        <f t="shared" si="4"/>
        <v>100001</v>
      </c>
      <c r="K37" s="97">
        <f t="shared" si="5"/>
        <v>1</v>
      </c>
      <c r="M37" s="96">
        <v>0</v>
      </c>
    </row>
    <row r="38" spans="1:13" ht="19.5" customHeight="1">
      <c r="A38" s="102" t="s">
        <v>445</v>
      </c>
      <c r="B38" s="103"/>
      <c r="C38" s="94" t="s">
        <v>460</v>
      </c>
      <c r="D38" s="95"/>
      <c r="E38" s="95"/>
      <c r="F38" s="96">
        <v>0</v>
      </c>
      <c r="G38" s="97">
        <f t="shared" si="3"/>
        <v>2</v>
      </c>
      <c r="H38" s="97">
        <v>1</v>
      </c>
      <c r="I38" s="61">
        <v>5</v>
      </c>
      <c r="J38" s="98">
        <f t="shared" si="4"/>
        <v>100001</v>
      </c>
      <c r="K38" s="97">
        <f t="shared" si="5"/>
        <v>1</v>
      </c>
      <c r="M38" s="96">
        <v>0</v>
      </c>
    </row>
    <row r="39" spans="1:13" ht="19.5" customHeight="1">
      <c r="A39" s="102" t="s">
        <v>447</v>
      </c>
      <c r="B39" s="103"/>
      <c r="C39" s="94" t="s">
        <v>461</v>
      </c>
      <c r="D39" s="95"/>
      <c r="E39" s="95"/>
      <c r="F39" s="96">
        <v>0</v>
      </c>
      <c r="G39" s="97">
        <f t="shared" si="3"/>
        <v>2</v>
      </c>
      <c r="H39" s="97">
        <v>1</v>
      </c>
      <c r="I39" s="61">
        <v>4</v>
      </c>
      <c r="J39" s="98">
        <f t="shared" si="4"/>
        <v>10001</v>
      </c>
      <c r="K39" s="97">
        <f t="shared" si="5"/>
        <v>1</v>
      </c>
      <c r="M39" s="96">
        <v>0</v>
      </c>
    </row>
    <row r="40" spans="1:13" ht="19.5" customHeight="1">
      <c r="A40" s="102" t="s">
        <v>449</v>
      </c>
      <c r="B40" s="103"/>
      <c r="C40" s="94" t="s">
        <v>462</v>
      </c>
      <c r="D40" s="95"/>
      <c r="E40" s="95"/>
      <c r="F40" s="96">
        <v>0</v>
      </c>
      <c r="G40" s="97">
        <f t="shared" si="3"/>
        <v>2</v>
      </c>
      <c r="H40" s="97">
        <v>1</v>
      </c>
      <c r="I40" s="61">
        <v>4</v>
      </c>
      <c r="J40" s="98">
        <f t="shared" si="4"/>
        <v>10001</v>
      </c>
      <c r="K40" s="97">
        <f t="shared" si="5"/>
        <v>1</v>
      </c>
      <c r="M40" s="96">
        <v>0</v>
      </c>
    </row>
    <row r="41" spans="1:13" ht="19.5" customHeight="1">
      <c r="A41" s="102" t="s">
        <v>451</v>
      </c>
      <c r="B41" s="103"/>
      <c r="C41" s="94" t="s">
        <v>463</v>
      </c>
      <c r="D41" s="95"/>
      <c r="E41" s="95"/>
      <c r="F41" s="96">
        <v>0</v>
      </c>
      <c r="G41" s="97">
        <f t="shared" si="3"/>
        <v>2</v>
      </c>
      <c r="H41" s="97">
        <v>1</v>
      </c>
      <c r="I41" s="61">
        <v>5</v>
      </c>
      <c r="J41" s="98">
        <f t="shared" si="4"/>
        <v>100001</v>
      </c>
      <c r="K41" s="97">
        <f t="shared" si="5"/>
        <v>1</v>
      </c>
      <c r="M41" s="96">
        <v>0</v>
      </c>
    </row>
    <row r="42" spans="1:13" ht="19.5" customHeight="1">
      <c r="A42" s="102" t="s">
        <v>453</v>
      </c>
      <c r="B42" s="103"/>
      <c r="C42" s="94" t="s">
        <v>464</v>
      </c>
      <c r="D42" s="95"/>
      <c r="E42" s="95"/>
      <c r="F42" s="96">
        <v>0</v>
      </c>
      <c r="G42" s="97">
        <f t="shared" si="3"/>
        <v>2</v>
      </c>
      <c r="H42" s="97">
        <v>1</v>
      </c>
      <c r="I42" s="61">
        <v>5</v>
      </c>
      <c r="J42" s="98">
        <f t="shared" si="4"/>
        <v>100001</v>
      </c>
      <c r="K42" s="97">
        <f t="shared" si="5"/>
        <v>1</v>
      </c>
      <c r="M42" s="96">
        <v>0</v>
      </c>
    </row>
    <row r="43" spans="1:13" ht="15.75">
      <c r="A43" s="106"/>
      <c r="B43" s="103"/>
      <c r="C43" s="94"/>
      <c r="D43" s="100"/>
      <c r="E43" s="100"/>
      <c r="F43" s="96"/>
      <c r="G43" s="97">
        <f>IF(SUM(F34:F42)&lt;10,1,2)</f>
        <v>1</v>
      </c>
      <c r="H43" s="61">
        <f>IF(SUM(F39:F40)&gt;2,0.3,0)+IF((SUM(F34:F38)+SUM(F41:F42))&gt;7,1,0)</f>
        <v>0</v>
      </c>
      <c r="I43" s="61">
        <v>6</v>
      </c>
      <c r="J43" s="98">
        <f t="shared" si="4"/>
        <v>1</v>
      </c>
      <c r="K43" s="101"/>
      <c r="M43" s="96"/>
    </row>
    <row r="44" spans="1:13" ht="33.75" customHeight="1">
      <c r="A44" s="107" t="s">
        <v>465</v>
      </c>
      <c r="B44" s="103"/>
      <c r="C44" s="94" t="s">
        <v>202</v>
      </c>
      <c r="D44" s="95"/>
      <c r="E44" s="95"/>
      <c r="F44" s="96">
        <v>0</v>
      </c>
      <c r="G44" s="97">
        <f>IF(F44=1,1,2)</f>
        <v>2</v>
      </c>
      <c r="H44" s="97">
        <v>1</v>
      </c>
      <c r="I44" s="61">
        <v>5</v>
      </c>
      <c r="J44" s="98">
        <f t="shared" si="4"/>
        <v>100001</v>
      </c>
      <c r="K44" s="97">
        <f>IF(F44&lt;3,IF(F44&gt;0,0,1),1)</f>
        <v>1</v>
      </c>
      <c r="M44" s="96">
        <v>0</v>
      </c>
    </row>
    <row r="45" spans="1:13" ht="15.75">
      <c r="A45" s="107"/>
      <c r="B45" s="104"/>
      <c r="C45" s="105"/>
      <c r="D45" s="100"/>
      <c r="E45" s="100"/>
      <c r="F45" s="96"/>
      <c r="G45" s="100"/>
      <c r="H45" s="100"/>
      <c r="J45" s="100"/>
      <c r="K45" s="100"/>
      <c r="M45" s="96"/>
    </row>
    <row r="46" spans="1:13" ht="33.75" customHeight="1">
      <c r="A46" s="107" t="s">
        <v>466</v>
      </c>
      <c r="B46" s="103"/>
      <c r="C46" s="94" t="s">
        <v>206</v>
      </c>
      <c r="D46" s="95"/>
      <c r="E46" s="95"/>
      <c r="F46" s="96">
        <v>0</v>
      </c>
      <c r="G46" s="97">
        <f>IF(F46=1,1,2)</f>
        <v>2</v>
      </c>
      <c r="H46" s="97">
        <f>IF(H43&gt;0,1,0)</f>
        <v>0</v>
      </c>
      <c r="I46" s="61">
        <v>7</v>
      </c>
      <c r="J46" s="98">
        <f>1+(G46-1)*H46*POWER(10,I46)</f>
        <v>1</v>
      </c>
      <c r="K46" s="97">
        <f>IF(F46&lt;3,IF(F46&gt;0,0,1),1)</f>
        <v>1</v>
      </c>
      <c r="M46" s="96">
        <v>0</v>
      </c>
    </row>
    <row r="47" spans="1:13" ht="15.75">
      <c r="A47" s="107"/>
      <c r="B47" s="104"/>
      <c r="C47" s="105"/>
      <c r="D47" s="100"/>
      <c r="E47" s="100"/>
      <c r="F47" s="96"/>
      <c r="G47" s="100"/>
      <c r="H47" s="100"/>
      <c r="J47" s="100"/>
      <c r="K47" s="100"/>
      <c r="M47" s="96"/>
    </row>
    <row r="48" spans="1:13" ht="33.75" customHeight="1">
      <c r="A48" s="107" t="s">
        <v>467</v>
      </c>
      <c r="B48" s="103"/>
      <c r="C48" s="94" t="s">
        <v>207</v>
      </c>
      <c r="D48" s="95"/>
      <c r="E48" s="95"/>
      <c r="F48" s="96">
        <v>0</v>
      </c>
      <c r="G48" s="97">
        <f>IF(F48=1,1,2)</f>
        <v>2</v>
      </c>
      <c r="H48" s="97">
        <v>1</v>
      </c>
      <c r="I48" s="61">
        <v>4</v>
      </c>
      <c r="J48" s="98">
        <f>1+(G48-1)*H48*POWER(10,I48)</f>
        <v>10001</v>
      </c>
      <c r="K48" s="97">
        <f>IF(F48&lt;3,IF(F48&gt;0,0,1),1)</f>
        <v>1</v>
      </c>
      <c r="M48" s="96">
        <v>0</v>
      </c>
    </row>
    <row r="49" spans="1:13" ht="15.75">
      <c r="A49" s="107"/>
      <c r="B49" s="108"/>
      <c r="C49" s="105"/>
      <c r="D49" s="100"/>
      <c r="E49" s="100"/>
      <c r="F49" s="96"/>
      <c r="G49" s="100"/>
      <c r="H49" s="100"/>
      <c r="J49" s="100"/>
      <c r="K49" s="100"/>
      <c r="M49" s="96"/>
    </row>
    <row r="50" spans="1:13" ht="33.75" customHeight="1">
      <c r="A50" s="107" t="s">
        <v>468</v>
      </c>
      <c r="B50" s="103"/>
      <c r="C50" s="94" t="s">
        <v>208</v>
      </c>
      <c r="D50" s="95"/>
      <c r="E50" s="95"/>
      <c r="F50" s="96">
        <v>0</v>
      </c>
      <c r="G50" s="97">
        <f>IF(F50=1,1,2)</f>
        <v>2</v>
      </c>
      <c r="H50" s="97">
        <v>1</v>
      </c>
      <c r="I50" s="61">
        <v>3</v>
      </c>
      <c r="J50" s="98">
        <f>1+(G50-1)*H50*POWER(10,I50)</f>
        <v>1001</v>
      </c>
      <c r="K50" s="97">
        <f>IF(F50&lt;3,IF(F50&gt;0,0,1),1)</f>
        <v>1</v>
      </c>
      <c r="M50" s="96">
        <v>0</v>
      </c>
    </row>
    <row r="51" spans="1:13" ht="15.75">
      <c r="A51" s="93"/>
      <c r="B51" s="109"/>
      <c r="C51" s="94"/>
      <c r="D51" s="100"/>
      <c r="E51" s="100"/>
      <c r="F51" s="96"/>
      <c r="G51" s="101"/>
      <c r="H51" s="101"/>
      <c r="J51" s="101"/>
      <c r="K51" s="101"/>
      <c r="M51" s="96"/>
    </row>
    <row r="52" spans="1:13" ht="33.75" customHeight="1">
      <c r="A52" s="107" t="s">
        <v>469</v>
      </c>
      <c r="B52" s="103"/>
      <c r="C52" s="94" t="s">
        <v>221</v>
      </c>
      <c r="D52" s="95"/>
      <c r="E52" s="95"/>
      <c r="F52" s="96">
        <v>0</v>
      </c>
      <c r="G52" s="97">
        <f>IF(F52=1,1,2)</f>
        <v>2</v>
      </c>
      <c r="H52" s="97">
        <v>1</v>
      </c>
      <c r="I52" s="61">
        <v>1</v>
      </c>
      <c r="J52" s="98">
        <f>1+(G52-1)*H52*POWER(10,I52)</f>
        <v>11</v>
      </c>
      <c r="K52" s="97">
        <f>IF(F52&lt;3,IF(F52&gt;0,0,1),1)</f>
        <v>1</v>
      </c>
      <c r="M52" s="96">
        <v>0</v>
      </c>
    </row>
    <row r="53" spans="1:13" ht="15.75">
      <c r="A53" s="107"/>
      <c r="B53" s="108"/>
      <c r="C53" s="105"/>
      <c r="D53" s="100"/>
      <c r="E53" s="100"/>
      <c r="F53" s="96"/>
      <c r="G53" s="100"/>
      <c r="H53" s="100"/>
      <c r="J53" s="100"/>
      <c r="K53" s="100"/>
      <c r="M53" s="96"/>
    </row>
    <row r="54" spans="1:13" ht="33.75" customHeight="1">
      <c r="A54" s="107" t="s">
        <v>470</v>
      </c>
      <c r="B54" s="103"/>
      <c r="C54" s="94" t="s">
        <v>471</v>
      </c>
      <c r="D54" s="95"/>
      <c r="E54" s="95"/>
      <c r="F54" s="96">
        <v>0</v>
      </c>
      <c r="G54" s="97">
        <f>IF(F54=1,1,2)</f>
        <v>2</v>
      </c>
      <c r="H54" s="97">
        <v>1</v>
      </c>
      <c r="I54" s="61">
        <v>2</v>
      </c>
      <c r="J54" s="98">
        <f>1+(G54-1)*H54*POWER(10,I54)</f>
        <v>101</v>
      </c>
      <c r="K54" s="97">
        <f>IF(F54&lt;3,IF(F54&gt;0,0,1),1)</f>
        <v>1</v>
      </c>
      <c r="M54" s="96">
        <v>0</v>
      </c>
    </row>
    <row r="55" spans="1:13" ht="15.75">
      <c r="A55" s="93"/>
      <c r="B55" s="109"/>
      <c r="C55" s="94"/>
      <c r="D55" s="100"/>
      <c r="E55" s="100"/>
      <c r="F55" s="96"/>
      <c r="G55" s="101"/>
      <c r="H55" s="101"/>
      <c r="J55" s="101"/>
      <c r="K55" s="101"/>
      <c r="M55" s="96"/>
    </row>
    <row r="56" spans="1:13" ht="33.75" customHeight="1">
      <c r="A56" s="107" t="s">
        <v>472</v>
      </c>
      <c r="B56" s="103"/>
      <c r="C56" s="94" t="s">
        <v>473</v>
      </c>
      <c r="D56" s="95"/>
      <c r="E56" s="95"/>
      <c r="F56" s="96">
        <v>0</v>
      </c>
      <c r="G56" s="97">
        <f>IF(F56=1,1,2)</f>
        <v>2</v>
      </c>
      <c r="H56" s="97">
        <v>1</v>
      </c>
      <c r="I56" s="61">
        <v>0.69897000433601886</v>
      </c>
      <c r="J56" s="98">
        <f>1+(G56-1)*H56*POWER(10,I56)</f>
        <v>6.0000000000000018</v>
      </c>
      <c r="K56" s="97">
        <f>IF(F56&lt;3,IF(F56&gt;0,0,1),1)</f>
        <v>1</v>
      </c>
      <c r="M56" s="96">
        <v>0</v>
      </c>
    </row>
    <row r="57" spans="1:13" ht="15.75">
      <c r="A57" s="93"/>
      <c r="B57" s="109"/>
      <c r="C57" s="94"/>
      <c r="D57" s="100"/>
      <c r="E57" s="100"/>
      <c r="F57" s="96"/>
      <c r="G57" s="101"/>
      <c r="H57" s="101"/>
      <c r="J57" s="61"/>
      <c r="K57" s="101"/>
      <c r="M57" s="96"/>
    </row>
    <row r="58" spans="1:13" ht="33.75" customHeight="1">
      <c r="A58" s="107" t="s">
        <v>474</v>
      </c>
      <c r="B58" s="103"/>
      <c r="C58" s="94" t="s">
        <v>475</v>
      </c>
      <c r="D58" s="95"/>
      <c r="E58" s="95"/>
      <c r="F58" s="96">
        <v>0</v>
      </c>
      <c r="G58" s="97">
        <f>IF(F58=1,1,2)</f>
        <v>2</v>
      </c>
      <c r="H58" s="97">
        <v>1</v>
      </c>
      <c r="I58" s="61">
        <v>0.69897000433601886</v>
      </c>
      <c r="J58" s="98">
        <f>1+(G58-1)*H58*POWER(10,I58)</f>
        <v>6.0000000000000018</v>
      </c>
      <c r="K58" s="97">
        <f>IF(F58&lt;3,IF(F58&gt;0,0,1),1)</f>
        <v>1</v>
      </c>
      <c r="M58" s="96">
        <v>0</v>
      </c>
    </row>
    <row r="59" spans="1:13" ht="15">
      <c r="A59" s="106"/>
      <c r="B59" s="109"/>
      <c r="C59" s="109"/>
      <c r="D59" s="61"/>
      <c r="E59" s="61"/>
      <c r="F59" s="61"/>
      <c r="J59" s="61"/>
      <c r="K59" s="61"/>
    </row>
    <row r="60" spans="1:13">
      <c r="A60" s="89"/>
      <c r="B60" s="74"/>
      <c r="C60" s="74"/>
      <c r="D60" s="61"/>
      <c r="E60" s="61"/>
      <c r="F60" s="83">
        <f>SUM(F19:F58)</f>
        <v>0</v>
      </c>
      <c r="G60" s="83">
        <f>SUM(G19:G58)</f>
        <v>57</v>
      </c>
      <c r="H60" s="83">
        <f>SUM(H19:H58)</f>
        <v>27</v>
      </c>
    </row>
    <row r="61" spans="1:13" ht="15">
      <c r="A61" s="106"/>
      <c r="B61" s="109"/>
      <c r="C61" s="109"/>
      <c r="D61" s="61"/>
      <c r="E61" s="61"/>
      <c r="F61" s="61"/>
      <c r="J61" s="61"/>
      <c r="K61" s="61"/>
    </row>
    <row r="62" spans="1:13" ht="30">
      <c r="A62" s="110" t="s">
        <v>476</v>
      </c>
      <c r="B62" s="111"/>
      <c r="C62" s="111"/>
      <c r="D62" s="61"/>
      <c r="E62" s="61"/>
      <c r="F62" s="61"/>
      <c r="J62" s="61"/>
      <c r="K62" s="61"/>
    </row>
    <row r="63" spans="1:13" ht="15">
      <c r="A63" s="15"/>
      <c r="B63" s="109"/>
      <c r="C63" s="109"/>
      <c r="D63" s="61"/>
      <c r="E63" s="61"/>
      <c r="F63" s="61"/>
      <c r="J63" s="61"/>
      <c r="K63" s="61"/>
    </row>
    <row r="64" spans="1:13" ht="15">
      <c r="A64" s="15"/>
      <c r="B64" s="109"/>
      <c r="C64" s="109"/>
      <c r="D64" s="61"/>
      <c r="E64" s="61"/>
      <c r="F64" s="61"/>
      <c r="J64" s="61"/>
      <c r="K64" s="61"/>
    </row>
    <row r="65" spans="2:11">
      <c r="B65" s="74"/>
      <c r="C65" s="74"/>
      <c r="D65" s="61"/>
      <c r="E65" s="61"/>
      <c r="F65" s="61"/>
      <c r="J65" s="61"/>
      <c r="K65" s="61"/>
    </row>
    <row r="66" spans="2:11">
      <c r="B66" s="74"/>
      <c r="C66" s="74"/>
      <c r="D66" s="61"/>
      <c r="E66" s="61"/>
      <c r="F66" s="61"/>
      <c r="J66" s="61"/>
      <c r="K66" s="61"/>
    </row>
    <row r="67" spans="2:11">
      <c r="B67" s="74"/>
      <c r="C67" s="74"/>
      <c r="D67" s="61"/>
      <c r="E67" s="61"/>
      <c r="F67" s="61"/>
      <c r="J67" s="61"/>
      <c r="K67" s="61"/>
    </row>
    <row r="68" spans="2:11">
      <c r="B68" s="74"/>
      <c r="C68" s="74"/>
      <c r="D68" s="61"/>
      <c r="E68" s="61"/>
      <c r="F68" s="61"/>
      <c r="J68" s="61"/>
      <c r="K68" s="61"/>
    </row>
    <row r="69" spans="2:11">
      <c r="B69" s="74"/>
      <c r="C69" s="74"/>
      <c r="D69" s="61"/>
      <c r="E69" s="61"/>
      <c r="F69" s="61"/>
      <c r="J69" s="61"/>
      <c r="K69" s="61"/>
    </row>
    <row r="70" spans="2:11">
      <c r="B70" s="74"/>
      <c r="C70" s="74"/>
      <c r="D70" s="61"/>
      <c r="E70" s="61"/>
      <c r="F70" s="61"/>
      <c r="J70" s="61"/>
      <c r="K70" s="61"/>
    </row>
    <row r="71" spans="2:11">
      <c r="B71" s="74"/>
      <c r="C71" s="74"/>
      <c r="D71" s="61"/>
      <c r="E71" s="61"/>
      <c r="F71" s="61"/>
      <c r="J71" s="61"/>
      <c r="K71" s="61"/>
    </row>
    <row r="72" spans="2:11">
      <c r="B72" s="74"/>
      <c r="C72" s="74"/>
      <c r="D72" s="61"/>
      <c r="E72" s="61"/>
      <c r="F72" s="61"/>
      <c r="J72" s="61"/>
      <c r="K72" s="61"/>
    </row>
    <row r="73" spans="2:11">
      <c r="B73" s="74"/>
      <c r="C73" s="74"/>
      <c r="D73" s="61"/>
      <c r="E73" s="61"/>
      <c r="F73" s="61"/>
      <c r="J73" s="61"/>
      <c r="K73" s="61"/>
    </row>
    <row r="74" spans="2:11">
      <c r="D74" s="61"/>
      <c r="E74" s="61"/>
      <c r="F74" s="61"/>
      <c r="J74" s="61"/>
      <c r="K74" s="61"/>
    </row>
    <row r="75" spans="2:11">
      <c r="D75" s="61"/>
      <c r="E75" s="61"/>
      <c r="F75" s="61"/>
      <c r="J75" s="61"/>
      <c r="K75" s="61"/>
    </row>
    <row r="76" spans="2:11">
      <c r="D76" s="61"/>
      <c r="E76" s="61"/>
      <c r="F76" s="61"/>
      <c r="J76" s="61"/>
      <c r="K76" s="61"/>
    </row>
    <row r="77" spans="2:11">
      <c r="D77" s="61"/>
      <c r="E77" s="61"/>
      <c r="F77" s="61"/>
      <c r="J77" s="61"/>
      <c r="K77" s="61"/>
    </row>
    <row r="78" spans="2:11">
      <c r="D78" s="61"/>
      <c r="E78" s="61"/>
      <c r="F78" s="61"/>
      <c r="J78" s="61"/>
      <c r="K78" s="61"/>
    </row>
    <row r="79" spans="2:11">
      <c r="D79" s="61"/>
      <c r="E79" s="61"/>
      <c r="F79" s="61"/>
      <c r="J79" s="61"/>
      <c r="K79" s="61"/>
    </row>
    <row r="80" spans="2:11">
      <c r="D80" s="61"/>
      <c r="E80" s="61"/>
      <c r="F80" s="61"/>
      <c r="J80" s="61"/>
      <c r="K80" s="61"/>
    </row>
    <row r="81" spans="4:11">
      <c r="D81" s="61"/>
      <c r="E81" s="61"/>
      <c r="F81" s="61"/>
      <c r="J81" s="61"/>
      <c r="K81" s="61"/>
    </row>
    <row r="82" spans="4:11">
      <c r="D82" s="61"/>
      <c r="E82" s="61"/>
      <c r="F82" s="61"/>
      <c r="J82" s="61"/>
      <c r="K82" s="61"/>
    </row>
    <row r="83" spans="4:11">
      <c r="D83" s="61"/>
      <c r="E83" s="61"/>
      <c r="F83" s="61"/>
      <c r="J83" s="61"/>
      <c r="K83" s="61"/>
    </row>
    <row r="84" spans="4:11">
      <c r="D84" s="61"/>
      <c r="E84" s="61"/>
      <c r="F84" s="61"/>
      <c r="J84" s="61"/>
      <c r="K84" s="61"/>
    </row>
    <row r="85" spans="4:11">
      <c r="D85" s="61"/>
      <c r="E85" s="61"/>
      <c r="F85" s="61"/>
      <c r="J85" s="61"/>
      <c r="K85" s="61"/>
    </row>
    <row r="86" spans="4:11">
      <c r="D86" s="61"/>
      <c r="E86" s="61"/>
      <c r="F86" s="61"/>
      <c r="J86" s="61"/>
      <c r="K86" s="61"/>
    </row>
    <row r="87" spans="4:11">
      <c r="D87" s="61"/>
      <c r="E87" s="61"/>
      <c r="F87" s="61"/>
      <c r="J87" s="61"/>
      <c r="K87" s="61"/>
    </row>
    <row r="88" spans="4:11">
      <c r="D88" s="61"/>
      <c r="E88" s="61"/>
      <c r="F88" s="61"/>
      <c r="J88" s="61"/>
      <c r="K88" s="61"/>
    </row>
    <row r="89" spans="4:11">
      <c r="D89" s="61"/>
      <c r="E89" s="61"/>
      <c r="F89" s="61"/>
      <c r="J89" s="61"/>
      <c r="K89" s="61"/>
    </row>
    <row r="90" spans="4:11">
      <c r="D90" s="61"/>
      <c r="E90" s="61"/>
      <c r="F90" s="61"/>
      <c r="J90" s="61"/>
      <c r="K90" s="61"/>
    </row>
    <row r="91" spans="4:11">
      <c r="D91" s="61"/>
      <c r="E91" s="61"/>
      <c r="F91" s="61"/>
      <c r="J91" s="61"/>
      <c r="K91" s="61"/>
    </row>
    <row r="92" spans="4:11">
      <c r="D92" s="61"/>
      <c r="E92" s="61"/>
      <c r="F92" s="61"/>
      <c r="J92" s="61"/>
      <c r="K92" s="61"/>
    </row>
    <row r="93" spans="4:11">
      <c r="D93" s="61"/>
      <c r="E93" s="61"/>
      <c r="F93" s="61"/>
      <c r="J93" s="61"/>
      <c r="K93" s="61"/>
    </row>
    <row r="94" spans="4:11">
      <c r="D94" s="61"/>
      <c r="E94" s="61"/>
      <c r="F94" s="61"/>
      <c r="J94" s="61"/>
      <c r="K94" s="61"/>
    </row>
    <row r="95" spans="4:11">
      <c r="D95" s="61"/>
      <c r="E95" s="61"/>
      <c r="F95" s="61"/>
      <c r="J95" s="61"/>
      <c r="K95" s="61"/>
    </row>
    <row r="96" spans="4:11">
      <c r="D96" s="61"/>
      <c r="E96" s="61"/>
      <c r="F96" s="61"/>
      <c r="J96" s="61"/>
      <c r="K96" s="61"/>
    </row>
    <row r="97" spans="4:11">
      <c r="D97" s="61"/>
      <c r="E97" s="61"/>
      <c r="F97" s="61"/>
      <c r="J97" s="61"/>
      <c r="K97" s="61"/>
    </row>
    <row r="98" spans="4:11">
      <c r="D98" s="61"/>
      <c r="E98" s="61"/>
      <c r="F98" s="61"/>
      <c r="J98" s="61"/>
      <c r="K98" s="61"/>
    </row>
    <row r="99" spans="4:11">
      <c r="D99" s="61"/>
      <c r="E99" s="61"/>
      <c r="F99" s="61"/>
      <c r="J99" s="61"/>
      <c r="K99" s="61"/>
    </row>
    <row r="100" spans="4:11">
      <c r="D100" s="61"/>
      <c r="E100" s="61"/>
      <c r="F100" s="61"/>
      <c r="J100" s="61"/>
      <c r="K100" s="61"/>
    </row>
    <row r="101" spans="4:11">
      <c r="D101" s="61"/>
      <c r="E101" s="61"/>
      <c r="F101" s="61"/>
      <c r="J101" s="61"/>
      <c r="K101" s="61"/>
    </row>
    <row r="102" spans="4:11">
      <c r="D102" s="61"/>
      <c r="E102" s="61"/>
      <c r="F102" s="61"/>
      <c r="J102" s="61"/>
      <c r="K102" s="61"/>
    </row>
    <row r="103" spans="4:11">
      <c r="D103" s="61"/>
      <c r="E103" s="61"/>
      <c r="F103" s="61"/>
      <c r="J103" s="61"/>
      <c r="K103" s="61"/>
    </row>
    <row r="104" spans="4:11">
      <c r="D104" s="61"/>
      <c r="E104" s="61"/>
      <c r="F104" s="61"/>
      <c r="J104" s="61"/>
      <c r="K104" s="61"/>
    </row>
    <row r="105" spans="4:11">
      <c r="D105" s="61"/>
      <c r="E105" s="61"/>
      <c r="F105" s="61"/>
      <c r="J105" s="61"/>
      <c r="K105" s="61"/>
    </row>
    <row r="106" spans="4:11">
      <c r="D106" s="61"/>
      <c r="E106" s="61"/>
      <c r="F106" s="61"/>
      <c r="J106" s="61"/>
      <c r="K106" s="61"/>
    </row>
    <row r="107" spans="4:11">
      <c r="D107" s="61"/>
      <c r="E107" s="61"/>
      <c r="F107" s="61"/>
      <c r="J107" s="61"/>
      <c r="K107" s="61"/>
    </row>
    <row r="108" spans="4:11">
      <c r="D108" s="61"/>
      <c r="E108" s="61"/>
      <c r="F108" s="61"/>
      <c r="J108" s="61"/>
      <c r="K108" s="61"/>
    </row>
    <row r="109" spans="4:11">
      <c r="D109" s="61"/>
      <c r="E109" s="61"/>
      <c r="F109" s="61"/>
      <c r="J109" s="61"/>
      <c r="K109" s="61"/>
    </row>
    <row r="110" spans="4:11">
      <c r="D110" s="61"/>
      <c r="E110" s="61"/>
      <c r="F110" s="61"/>
      <c r="J110" s="61"/>
      <c r="K110" s="61"/>
    </row>
    <row r="111" spans="4:11">
      <c r="D111" s="61"/>
      <c r="E111" s="61"/>
      <c r="F111" s="61"/>
      <c r="J111" s="61"/>
      <c r="K111" s="61"/>
    </row>
    <row r="112" spans="4:11">
      <c r="D112" s="61"/>
      <c r="E112" s="61"/>
      <c r="F112" s="61"/>
      <c r="J112" s="61"/>
      <c r="K112" s="61"/>
    </row>
  </sheetData>
  <mergeCells count="8">
    <mergeCell ref="A16:E16"/>
    <mergeCell ref="B6:E6"/>
    <mergeCell ref="B7:E7"/>
    <mergeCell ref="B8:E8"/>
    <mergeCell ref="B10:E10"/>
    <mergeCell ref="B11:E11"/>
    <mergeCell ref="B12:E12"/>
    <mergeCell ref="B9:E9"/>
  </mergeCells>
  <phoneticPr fontId="8" type="noConversion"/>
  <conditionalFormatting sqref="D14">
    <cfRule type="cellIs" dxfId="5" priority="1" stopIfTrue="1" operator="lessThanOrEqual">
      <formula>2</formula>
    </cfRule>
    <cfRule type="cellIs" dxfId="4" priority="2" stopIfTrue="1" operator="between">
      <formula>2.9</formula>
      <formula>3.1</formula>
    </cfRule>
    <cfRule type="cellIs" dxfId="3" priority="3" stopIfTrue="1" operator="between">
      <formula>3.9</formula>
      <formula>6.1</formula>
    </cfRule>
  </conditionalFormatting>
  <conditionalFormatting sqref="E14">
    <cfRule type="cellIs" dxfId="2" priority="4" stopIfTrue="1" operator="lessThanOrEqual">
      <formula>2</formula>
    </cfRule>
    <cfRule type="cellIs" dxfId="1" priority="5" stopIfTrue="1" operator="between">
      <formula>2.9</formula>
      <formula>3.1</formula>
    </cfRule>
    <cfRule type="cellIs" dxfId="0" priority="6" stopIfTrue="1" operator="between">
      <formula>3.9</formula>
      <formula>6.1</formula>
    </cfRule>
  </conditionalFormatting>
  <pageMargins left="1.08" right="0.74803149606299213" top="0.86614173228346458" bottom="0.74803149606299213" header="0.51181102362204722" footer="0.51181102362204722"/>
  <pageSetup paperSize="9" scale="5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Quality</vt:lpstr>
      <vt:lpstr>Parent Company</vt:lpstr>
      <vt:lpstr>Prime Facility</vt:lpstr>
      <vt:lpstr>Supplier Profile</vt:lpstr>
      <vt:lpstr>Fire Prevention</vt:lpstr>
      <vt:lpstr>Quality Assurance Plan</vt:lpstr>
      <vt:lpstr>Others</vt:lpstr>
      <vt:lpstr>Environment</vt:lpstr>
      <vt:lpstr>CodeOfConduct</vt:lpstr>
      <vt:lpstr>Quality!Chapters1</vt:lpstr>
      <vt:lpstr>Quality!DocID_2</vt:lpstr>
      <vt:lpstr>CodeOfConduct!Print_Area</vt:lpstr>
      <vt:lpstr>Environment!Print_Area</vt:lpstr>
      <vt:lpstr>'Parent Company'!Print_Area</vt:lpstr>
      <vt:lpstr>'Prime Facility'!Print_Area</vt:lpstr>
      <vt:lpstr>Quality!Title_1</vt:lpstr>
    </vt:vector>
  </TitlesOfParts>
  <Company>ELS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Self Assessment template</dc:title>
  <dc:creator>Jan Wermundsen</dc:creator>
  <cp:lastModifiedBy>LY9BEJ</cp:lastModifiedBy>
  <cp:lastPrinted>2008-10-28T08:10:51Z</cp:lastPrinted>
  <dcterms:created xsi:type="dcterms:W3CDTF">2001-03-27T17:29:28Z</dcterms:created>
  <dcterms:modified xsi:type="dcterms:W3CDTF">2012-03-08T07:19:11Z</dcterms:modified>
</cp:coreProperties>
</file>